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2c9e06f4681445/Financial Wellbeing/Retirement Planning/Pension Plans Tracker/JANUARY-2023/"/>
    </mc:Choice>
  </mc:AlternateContent>
  <xr:revisionPtr revIDLastSave="217" documentId="13_ncr:1_{71AEB4C2-27BE-4529-B443-C80942D258D9}" xr6:coauthVersionLast="47" xr6:coauthVersionMax="47" xr10:uidLastSave="{5BA2F4E6-9D4D-4CAE-94AE-467ECE1A0004}"/>
  <bookViews>
    <workbookView xWindow="-19320" yWindow="-120" windowWidth="19440" windowHeight="14880" activeTab="2" xr2:uid="{D248D348-8FF4-4593-83D9-6432EBA27A93}"/>
  </bookViews>
  <sheets>
    <sheet name="Parameters" sheetId="1" r:id="rId1"/>
    <sheet name="Comparison" sheetId="2" r:id="rId2"/>
    <sheet name="Immediate" sheetId="4" r:id="rId3"/>
    <sheet name="Deferred" sheetId="5" r:id="rId4"/>
    <sheet name="Calculation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K12" i="2"/>
  <c r="K48" i="2"/>
  <c r="F12" i="5"/>
  <c r="F2" i="5"/>
  <c r="F14" i="4"/>
  <c r="F2" i="4"/>
  <c r="D3" i="5"/>
  <c r="D6" i="5"/>
  <c r="U53" i="2"/>
  <c r="V58" i="2"/>
  <c r="C5" i="6"/>
  <c r="F4" i="6"/>
  <c r="F5" i="6"/>
  <c r="AB53" i="2"/>
  <c r="G48" i="2"/>
  <c r="F43" i="2"/>
  <c r="G18" i="2"/>
  <c r="G19" i="2"/>
  <c r="F18" i="2"/>
  <c r="F19" i="2"/>
  <c r="G17" i="2"/>
  <c r="F17" i="2"/>
  <c r="F6" i="2"/>
  <c r="G6" i="2"/>
  <c r="AA53" i="2"/>
  <c r="AB28" i="2"/>
  <c r="AB29" i="2"/>
  <c r="AA28" i="2"/>
  <c r="AA29" i="2"/>
  <c r="AB17" i="2"/>
  <c r="AA17" i="2"/>
  <c r="P43" i="2"/>
  <c r="P18" i="2"/>
  <c r="P19" i="2"/>
  <c r="P17" i="2"/>
  <c r="W53" i="2"/>
  <c r="X12" i="2"/>
  <c r="X17" i="2"/>
  <c r="E48" i="2"/>
  <c r="Z58" i="2"/>
  <c r="AD58" i="2"/>
  <c r="AC53" i="2"/>
  <c r="Y53" i="2"/>
  <c r="S48" i="2"/>
  <c r="I48" i="2"/>
  <c r="M48" i="2"/>
  <c r="O48" i="2"/>
  <c r="R43" i="2"/>
  <c r="N43" i="2"/>
  <c r="L43" i="2"/>
  <c r="J43" i="2"/>
  <c r="H43" i="2"/>
  <c r="D43" i="2"/>
  <c r="C18" i="2"/>
  <c r="C19" i="2"/>
  <c r="C20" i="2"/>
  <c r="C21" i="2"/>
  <c r="C22" i="2"/>
  <c r="C23" i="2"/>
  <c r="C24" i="2"/>
  <c r="C25" i="2"/>
  <c r="C26" i="2"/>
  <c r="C27" i="2"/>
  <c r="C17" i="2"/>
  <c r="C15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C28" i="2"/>
  <c r="AC29" i="2"/>
  <c r="AD17" i="2"/>
  <c r="AC1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Z17" i="2"/>
  <c r="Y17" i="2"/>
  <c r="X28" i="2"/>
  <c r="X29" i="2"/>
  <c r="W28" i="2"/>
  <c r="W29" i="2"/>
  <c r="W17" i="2"/>
  <c r="V28" i="2"/>
  <c r="V29" i="2"/>
  <c r="V1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17" i="2"/>
  <c r="S18" i="2"/>
  <c r="S19" i="2"/>
  <c r="S20" i="2"/>
  <c r="S21" i="2"/>
  <c r="S22" i="2"/>
  <c r="S23" i="2"/>
  <c r="S24" i="2"/>
  <c r="S25" i="2"/>
  <c r="S26" i="2"/>
  <c r="S27" i="2"/>
  <c r="S28" i="2"/>
  <c r="R18" i="2"/>
  <c r="R19" i="2"/>
  <c r="R20" i="2"/>
  <c r="R21" i="2"/>
  <c r="R22" i="2"/>
  <c r="R23" i="2"/>
  <c r="R24" i="2"/>
  <c r="R25" i="2"/>
  <c r="R26" i="2"/>
  <c r="R27" i="2"/>
  <c r="R28" i="2"/>
  <c r="S17" i="2"/>
  <c r="R17" i="2"/>
  <c r="O18" i="2"/>
  <c r="O19" i="2"/>
  <c r="O20" i="2"/>
  <c r="O21" i="2"/>
  <c r="O22" i="2"/>
  <c r="O23" i="2"/>
  <c r="O24" i="2"/>
  <c r="O25" i="2"/>
  <c r="O26" i="2"/>
  <c r="O27" i="2"/>
  <c r="O28" i="2"/>
  <c r="N18" i="2"/>
  <c r="N19" i="2"/>
  <c r="N20" i="2"/>
  <c r="N21" i="2"/>
  <c r="N22" i="2"/>
  <c r="N23" i="2"/>
  <c r="N24" i="2"/>
  <c r="N25" i="2"/>
  <c r="N26" i="2"/>
  <c r="N27" i="2"/>
  <c r="N28" i="2"/>
  <c r="O17" i="2"/>
  <c r="N17" i="2"/>
  <c r="M18" i="2"/>
  <c r="M19" i="2"/>
  <c r="M20" i="2"/>
  <c r="M21" i="2"/>
  <c r="M22" i="2"/>
  <c r="M23" i="2"/>
  <c r="M24" i="2"/>
  <c r="M25" i="2"/>
  <c r="M26" i="2"/>
  <c r="M27" i="2"/>
  <c r="M28" i="2"/>
  <c r="L18" i="2"/>
  <c r="L19" i="2"/>
  <c r="L20" i="2"/>
  <c r="L21" i="2"/>
  <c r="L22" i="2"/>
  <c r="L23" i="2"/>
  <c r="L24" i="2"/>
  <c r="L25" i="2"/>
  <c r="L26" i="2"/>
  <c r="L27" i="2"/>
  <c r="L28" i="2"/>
  <c r="M17" i="2"/>
  <c r="L17" i="2"/>
  <c r="K18" i="2"/>
  <c r="K19" i="2"/>
  <c r="K20" i="2"/>
  <c r="K21" i="2"/>
  <c r="K22" i="2"/>
  <c r="K23" i="2"/>
  <c r="K24" i="2"/>
  <c r="K25" i="2"/>
  <c r="K26" i="2"/>
  <c r="K27" i="2"/>
  <c r="K28" i="2"/>
  <c r="J18" i="2"/>
  <c r="J19" i="2"/>
  <c r="J20" i="2"/>
  <c r="J21" i="2"/>
  <c r="J22" i="2"/>
  <c r="J23" i="2"/>
  <c r="J24" i="2"/>
  <c r="J25" i="2"/>
  <c r="J26" i="2"/>
  <c r="J27" i="2"/>
  <c r="J28" i="2"/>
  <c r="K17" i="2"/>
  <c r="J17" i="2"/>
  <c r="I18" i="2"/>
  <c r="I19" i="2"/>
  <c r="I20" i="2"/>
  <c r="I21" i="2"/>
  <c r="I22" i="2"/>
  <c r="I23" i="2"/>
  <c r="I24" i="2"/>
  <c r="I25" i="2"/>
  <c r="I26" i="2"/>
  <c r="I27" i="2"/>
  <c r="I28" i="2"/>
  <c r="H18" i="2"/>
  <c r="H19" i="2"/>
  <c r="H20" i="2"/>
  <c r="H21" i="2"/>
  <c r="H22" i="2"/>
  <c r="H23" i="2"/>
  <c r="H24" i="2"/>
  <c r="H25" i="2"/>
  <c r="H26" i="2"/>
  <c r="H27" i="2"/>
  <c r="H28" i="2"/>
  <c r="I17" i="2"/>
  <c r="H17" i="2"/>
  <c r="E18" i="2"/>
  <c r="E19" i="2"/>
  <c r="E20" i="2"/>
  <c r="E21" i="2"/>
  <c r="E22" i="2"/>
  <c r="E23" i="2"/>
  <c r="E24" i="2"/>
  <c r="E25" i="2"/>
  <c r="E26" i="2"/>
  <c r="E27" i="2"/>
  <c r="E28" i="2"/>
  <c r="E17" i="2"/>
  <c r="D17" i="2"/>
  <c r="D18" i="2"/>
  <c r="D19" i="2"/>
  <c r="D20" i="2"/>
  <c r="D21" i="2"/>
  <c r="D22" i="2"/>
  <c r="D23" i="2"/>
  <c r="D24" i="2"/>
  <c r="D25" i="2"/>
  <c r="D26" i="2"/>
  <c r="D27" i="2"/>
  <c r="D28" i="2"/>
  <c r="H6" i="2"/>
  <c r="F20" i="2"/>
  <c r="F21" i="2"/>
  <c r="F22" i="2"/>
  <c r="F23" i="2"/>
  <c r="F24" i="2"/>
  <c r="F25" i="2"/>
  <c r="F26" i="2"/>
  <c r="F27" i="2"/>
  <c r="F28" i="2"/>
  <c r="G20" i="2"/>
  <c r="G21" i="2"/>
  <c r="G22" i="2"/>
  <c r="G23" i="2"/>
  <c r="G24" i="2"/>
  <c r="G25" i="2"/>
  <c r="G26" i="2"/>
  <c r="G27" i="2"/>
  <c r="G28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X58" i="2"/>
  <c r="P20" i="2"/>
  <c r="P21" i="2"/>
  <c r="P22" i="2"/>
  <c r="P23" i="2"/>
  <c r="P24" i="2"/>
  <c r="P25" i="2"/>
  <c r="P26" i="2"/>
  <c r="P27" i="2"/>
  <c r="P28" i="2"/>
  <c r="U15" i="2"/>
  <c r="Y15" i="2"/>
  <c r="Z15" i="2"/>
  <c r="AD15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V30" i="2"/>
  <c r="R29" i="2"/>
  <c r="R33" i="2"/>
  <c r="R34" i="2"/>
  <c r="R35" i="2"/>
  <c r="R36" i="2"/>
  <c r="R37" i="2"/>
  <c r="R38" i="2"/>
  <c r="R39" i="2"/>
  <c r="R40" i="2"/>
  <c r="R41" i="2"/>
  <c r="R42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29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9" i="2"/>
  <c r="I6" i="2"/>
  <c r="D29" i="2"/>
  <c r="D33" i="2"/>
  <c r="D34" i="2"/>
  <c r="D35" i="2"/>
  <c r="D36" i="2"/>
  <c r="D37" i="2"/>
  <c r="D38" i="2"/>
  <c r="D39" i="2"/>
  <c r="D40" i="2"/>
  <c r="D41" i="2"/>
  <c r="D42" i="2"/>
  <c r="AB15" i="2"/>
  <c r="G29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AA15" i="2"/>
  <c r="P33" i="2"/>
  <c r="P34" i="2"/>
  <c r="P35" i="2"/>
  <c r="P36" i="2"/>
  <c r="P37" i="2"/>
  <c r="P38" i="2"/>
  <c r="P39" i="2"/>
  <c r="P40" i="2"/>
  <c r="P41" i="2"/>
  <c r="P42" i="2"/>
  <c r="P29" i="2"/>
  <c r="E30" i="2"/>
  <c r="E31" i="2"/>
  <c r="N15" i="2"/>
  <c r="D30" i="2"/>
  <c r="D31" i="2"/>
  <c r="D32" i="2"/>
  <c r="I15" i="2"/>
  <c r="H15" i="2"/>
  <c r="J15" i="2"/>
  <c r="R30" i="2"/>
  <c r="R31" i="2"/>
  <c r="R32" i="2"/>
  <c r="S15" i="2"/>
  <c r="L15" i="2"/>
  <c r="M15" i="2"/>
  <c r="O15" i="2"/>
  <c r="K30" i="2"/>
  <c r="K31" i="2"/>
  <c r="K32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AC15" i="2"/>
  <c r="X15" i="2"/>
  <c r="W15" i="2"/>
  <c r="J6" i="2"/>
  <c r="D15" i="2"/>
  <c r="F15" i="2"/>
  <c r="G30" i="2"/>
  <c r="G31" i="2"/>
  <c r="G32" i="2"/>
  <c r="R15" i="2"/>
  <c r="P30" i="2"/>
  <c r="P31" i="2"/>
  <c r="P32" i="2"/>
  <c r="E32" i="2"/>
  <c r="E15" i="2"/>
  <c r="K15" i="2"/>
  <c r="V15" i="2"/>
  <c r="K6" i="2"/>
  <c r="P15" i="2"/>
  <c r="G15" i="2"/>
  <c r="L6" i="2"/>
  <c r="M6" i="2"/>
  <c r="P6" i="2"/>
  <c r="N6" i="2"/>
  <c r="O6" i="2"/>
  <c r="R6" i="2"/>
  <c r="S6" i="2"/>
  <c r="U6" i="2"/>
  <c r="V6" i="2"/>
  <c r="W6" i="2"/>
  <c r="X6" i="2"/>
  <c r="Y6" i="2"/>
  <c r="Z6" i="2"/>
  <c r="AC6" i="2"/>
  <c r="AD6" i="2"/>
  <c r="AA6" i="2"/>
  <c r="AB6" i="2"/>
</calcChain>
</file>

<file path=xl/sharedStrings.xml><?xml version="1.0" encoding="utf-8"?>
<sst xmlns="http://schemas.openxmlformats.org/spreadsheetml/2006/main" count="242" uniqueCount="82">
  <si>
    <t>LIC Jeevan Shanti</t>
  </si>
  <si>
    <t>LIC Jeevan Akshay VII</t>
  </si>
  <si>
    <t>PMVVY</t>
  </si>
  <si>
    <t>Age</t>
  </si>
  <si>
    <t>City</t>
  </si>
  <si>
    <t>Delhi</t>
  </si>
  <si>
    <t>Resident Status</t>
  </si>
  <si>
    <t>Indian</t>
  </si>
  <si>
    <t>Country</t>
  </si>
  <si>
    <t>Gender</t>
  </si>
  <si>
    <t>Male</t>
  </si>
  <si>
    <t>Purchase Price</t>
  </si>
  <si>
    <t>Deferred Annuity</t>
  </si>
  <si>
    <t>Single Life</t>
  </si>
  <si>
    <t>Pension Mode</t>
  </si>
  <si>
    <t>Yearly</t>
  </si>
  <si>
    <t>Deferment Period</t>
  </si>
  <si>
    <t>10 Years</t>
  </si>
  <si>
    <t>Annuity Amount</t>
  </si>
  <si>
    <t>Age of Second Life</t>
  </si>
  <si>
    <t>NA</t>
  </si>
  <si>
    <t>Age of First Life</t>
  </si>
  <si>
    <t>Mode</t>
  </si>
  <si>
    <t>Online</t>
  </si>
  <si>
    <t>Immediate Annuity</t>
  </si>
  <si>
    <t>Age at which Pension Starts</t>
  </si>
  <si>
    <t>Joint Life Annuity with 100% ROP</t>
  </si>
  <si>
    <t>Joint Life Last Survivor Annuity with 100% ROP</t>
  </si>
  <si>
    <t>Age at which Pension Ends</t>
  </si>
  <si>
    <t>For Life</t>
  </si>
  <si>
    <t>HDFC Life New Immediate Annuity Plan</t>
  </si>
  <si>
    <t>HDFC Life Pension Guaranteed Plan</t>
  </si>
  <si>
    <t>101N118V09</t>
  </si>
  <si>
    <t>Single Life Annuity with 100% ROP</t>
  </si>
  <si>
    <t>Joint Life Last Survivor Annuity with 105% ROP</t>
  </si>
  <si>
    <t>ICICI Pru Guaranteed Pension Plan</t>
  </si>
  <si>
    <t>105N181V02</t>
  </si>
  <si>
    <t>Immediate Annuity
(Limited Time)</t>
  </si>
  <si>
    <t>PNB MetLife Immediate Annuity Plan</t>
  </si>
  <si>
    <t>Tata AIA Smart Annuity Plan</t>
  </si>
  <si>
    <t>110N150V05</t>
  </si>
  <si>
    <t>Life Expectancy</t>
  </si>
  <si>
    <t>XIRR</t>
  </si>
  <si>
    <t>Date</t>
  </si>
  <si>
    <t>Purchase Price 
(Incl. GST)</t>
  </si>
  <si>
    <t>50 Years</t>
  </si>
  <si>
    <t>Deferred</t>
  </si>
  <si>
    <t>60 Years</t>
  </si>
  <si>
    <t>Immediate</t>
  </si>
  <si>
    <t>Joint Age</t>
  </si>
  <si>
    <t>45 Years</t>
  </si>
  <si>
    <t>55 Years</t>
  </si>
  <si>
    <t>Female</t>
  </si>
  <si>
    <t>15 Lakh</t>
  </si>
  <si>
    <t>India</t>
  </si>
  <si>
    <t>512G336V01</t>
  </si>
  <si>
    <t>857 (512N337V02)</t>
  </si>
  <si>
    <t>Tata AIA Fortune Guarantee Pension</t>
  </si>
  <si>
    <t xml:space="preserve">LIC Saral Pension </t>
  </si>
  <si>
    <t>Single Life Annuity with 100% ROP
GA 2</t>
  </si>
  <si>
    <t>Single Life Annuity with 100% ROP
GA 1</t>
  </si>
  <si>
    <t>Plan Name</t>
  </si>
  <si>
    <t>Plan Type</t>
  </si>
  <si>
    <t>Annual Pension</t>
  </si>
  <si>
    <t>Single Life Annuity with 100% ROP with GA 1</t>
  </si>
  <si>
    <t>Single Life Annuity with 100% ROP with GA 2</t>
  </si>
  <si>
    <t>PV</t>
  </si>
  <si>
    <t>R</t>
  </si>
  <si>
    <t>Nper</t>
  </si>
  <si>
    <t>FV</t>
  </si>
  <si>
    <t>PMT</t>
  </si>
  <si>
    <r>
      <rPr>
        <b/>
        <sz val="10"/>
        <color theme="1"/>
        <rFont val="Calibri"/>
        <family val="2"/>
        <scheme val="minor"/>
      </rPr>
      <t>IMPORTANT!!!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WARNING!!! - DO NOT USE THIS SHEET ON ANY SOCIAL MEDIA PRESENTATION OR VIDEO WITHOUT PRIOR PERMISSION FROM ME.</t>
    </r>
    <r>
      <rPr>
        <sz val="10"/>
        <color theme="1"/>
        <rFont val="Calibri"/>
        <family val="2"/>
        <scheme val="minor"/>
      </rPr>
      <t xml:space="preserve">
The </t>
    </r>
    <r>
      <rPr>
        <b/>
        <sz val="10"/>
        <color rgb="FFFF0000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shown in this sheet </t>
    </r>
    <r>
      <rPr>
        <b/>
        <sz val="10"/>
        <color rgb="FFFF0000"/>
        <rFont val="Calibri"/>
        <family val="2"/>
        <scheme val="minor"/>
      </rPr>
      <t>may change any time</t>
    </r>
    <r>
      <rPr>
        <sz val="10"/>
        <color theme="1"/>
        <rFont val="Calibri"/>
        <family val="2"/>
        <scheme val="minor"/>
      </rPr>
      <t xml:space="preserve"> based on changes done by Insurance companies. 
</t>
    </r>
    <r>
      <rPr>
        <b/>
        <u/>
        <sz val="10"/>
        <color rgb="FFFF0000"/>
        <rFont val="Calibri"/>
        <family val="2"/>
        <scheme val="minor"/>
      </rPr>
      <t>I do not guarantee or take responsibility for the accuracy of any data shown in this sheet.</t>
    </r>
    <r>
      <rPr>
        <sz val="10"/>
        <color theme="1"/>
        <rFont val="Calibri"/>
        <family val="2"/>
        <scheme val="minor"/>
      </rPr>
      <t xml:space="preserve">
Use this sheet only for Reference purposes and at your own discretion and risk.
</t>
    </r>
    <r>
      <rPr>
        <sz val="10"/>
        <color rgb="FFFF0000"/>
        <rFont val="Calibri"/>
        <family val="2"/>
        <scheme val="minor"/>
      </rPr>
      <t>Before taking any decisions, do consult your Insurance/Financial advisor</t>
    </r>
  </si>
  <si>
    <t>(Previous Annuity Amount)</t>
  </si>
  <si>
    <t>858 (512N338V04)</t>
  </si>
  <si>
    <t>512N342V03</t>
  </si>
  <si>
    <t>101N118V11</t>
  </si>
  <si>
    <t>101N084V31</t>
  </si>
  <si>
    <t>117N095V07</t>
  </si>
  <si>
    <t>Single Life Annuity with 105% ROP</t>
  </si>
  <si>
    <t>110N161V04</t>
  </si>
  <si>
    <t>LIC New Jeevan Shanti</t>
  </si>
  <si>
    <r>
      <rPr>
        <b/>
        <sz val="11"/>
        <color rgb="FFFF0000"/>
        <rFont val="Calibri"/>
        <family val="2"/>
        <scheme val="minor"/>
      </rPr>
      <t xml:space="preserve">APRIL 2023 (as of 31-March-2023)
</t>
    </r>
    <r>
      <rPr>
        <b/>
        <sz val="11"/>
        <color theme="1"/>
        <rFont val="Calibri"/>
        <family val="2"/>
        <scheme val="minor"/>
      </rPr>
      <t>Pension Plan Tracker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</si>
</sst>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₹&quot;\ #,##0;[Red]&quot;₹&quot;\ \-#,##0"/>
    <numFmt numFmtId="165" formatCode="&quot;₹&quot;\ #,##0.00;[Red]&quot;₹&quot;\ \-#,##0.00"/>
    <numFmt numFmtId="166" formatCode="_ &quot;₹&quot;\ * #,##0.00_ ;_ &quot;₹&quot;\ * \-#,##0.00_ ;_ &quot;₹&quot;\ * &quot;-&quot;??_ ;_ @_ "/>
    <numFmt numFmtId="167" formatCode="_ &quot;₹&quot;\ * #,##0_ ;_ &quot;₹&quot;\ * \-#,##0_ ;_ &quot;₹&quot;\ * &quot;-&quot;??_ ;_ @_ "/>
    <numFmt numFmtId="168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10" fontId="5" fillId="0" borderId="0" xfId="2" applyNumberFormat="1" applyFont="1"/>
    <xf numFmtId="167" fontId="5" fillId="0" borderId="0" xfId="0" applyNumberFormat="1" applyFont="1"/>
    <xf numFmtId="0" fontId="4" fillId="0" borderId="13" xfId="0" applyFont="1" applyBorder="1" applyAlignment="1">
      <alignment horizontal="center" vertical="center"/>
    </xf>
    <xf numFmtId="168" fontId="4" fillId="0" borderId="14" xfId="2" applyNumberFormat="1" applyFont="1" applyBorder="1"/>
    <xf numFmtId="168" fontId="4" fillId="0" borderId="15" xfId="2" applyNumberFormat="1" applyFont="1" applyBorder="1"/>
    <xf numFmtId="0" fontId="4" fillId="0" borderId="1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167" fontId="5" fillId="0" borderId="11" xfId="1" applyNumberFormat="1" applyFont="1" applyBorder="1" applyAlignment="1">
      <alignment horizontal="center"/>
    </xf>
    <xf numFmtId="167" fontId="5" fillId="3" borderId="5" xfId="1" applyNumberFormat="1" applyFont="1" applyFill="1" applyBorder="1" applyAlignment="1">
      <alignment horizontal="center"/>
    </xf>
    <xf numFmtId="167" fontId="5" fillId="4" borderId="0" xfId="1" applyNumberFormat="1" applyFont="1" applyFill="1" applyBorder="1" applyAlignment="1">
      <alignment horizontal="center"/>
    </xf>
    <xf numFmtId="167" fontId="5" fillId="3" borderId="0" xfId="1" applyNumberFormat="1" applyFont="1" applyFill="1" applyBorder="1" applyAlignment="1">
      <alignment horizontal="center"/>
    </xf>
    <xf numFmtId="167" fontId="5" fillId="4" borderId="6" xfId="1" applyNumberFormat="1" applyFont="1" applyFill="1" applyBorder="1" applyAlignment="1">
      <alignment horizontal="center"/>
    </xf>
    <xf numFmtId="167" fontId="5" fillId="0" borderId="12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0" fillId="0" borderId="24" xfId="0" applyBorder="1"/>
    <xf numFmtId="167" fontId="7" fillId="4" borderId="8" xfId="1" applyNumberFormat="1" applyFont="1" applyFill="1" applyBorder="1" applyAlignment="1">
      <alignment horizontal="center"/>
    </xf>
    <xf numFmtId="167" fontId="7" fillId="3" borderId="8" xfId="1" applyNumberFormat="1" applyFont="1" applyFill="1" applyBorder="1" applyAlignment="1">
      <alignment horizontal="center"/>
    </xf>
    <xf numFmtId="167" fontId="7" fillId="4" borderId="9" xfId="1" applyNumberFormat="1" applyFont="1" applyFill="1" applyBorder="1" applyAlignment="1">
      <alignment horizontal="center"/>
    </xf>
    <xf numFmtId="167" fontId="7" fillId="3" borderId="7" xfId="1" applyNumberFormat="1" applyFont="1" applyFill="1" applyBorder="1" applyAlignment="1">
      <alignment horizontal="center"/>
    </xf>
    <xf numFmtId="0" fontId="9" fillId="2" borderId="10" xfId="3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167" fontId="5" fillId="5" borderId="0" xfId="1" applyNumberFormat="1" applyFont="1" applyFill="1" applyBorder="1" applyAlignment="1">
      <alignment horizontal="center"/>
    </xf>
    <xf numFmtId="167" fontId="7" fillId="5" borderId="8" xfId="1" applyNumberFormat="1" applyFont="1" applyFill="1" applyBorder="1" applyAlignment="1">
      <alignment horizontal="center"/>
    </xf>
    <xf numFmtId="168" fontId="4" fillId="5" borderId="14" xfId="2" applyNumberFormat="1" applyFont="1" applyFill="1" applyBorder="1"/>
    <xf numFmtId="0" fontId="5" fillId="5" borderId="0" xfId="0" applyFont="1" applyFill="1"/>
    <xf numFmtId="167" fontId="5" fillId="5" borderId="0" xfId="0" applyNumberFormat="1" applyFont="1" applyFill="1"/>
    <xf numFmtId="0" fontId="9" fillId="0" borderId="25" xfId="3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7" fontId="7" fillId="0" borderId="25" xfId="1" applyNumberFormat="1" applyFont="1" applyFill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8" fontId="4" fillId="0" borderId="25" xfId="2" applyNumberFormat="1" applyFont="1" applyFill="1" applyBorder="1"/>
    <xf numFmtId="168" fontId="4" fillId="0" borderId="25" xfId="0" applyNumberFormat="1" applyFont="1" applyBorder="1"/>
    <xf numFmtId="0" fontId="9" fillId="0" borderId="0" xfId="3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/>
    </xf>
    <xf numFmtId="168" fontId="4" fillId="0" borderId="0" xfId="0" applyNumberFormat="1" applyFont="1"/>
    <xf numFmtId="167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0" fillId="6" borderId="0" xfId="0" applyFill="1"/>
    <xf numFmtId="164" fontId="0" fillId="6" borderId="0" xfId="0" applyNumberFormat="1" applyFill="1"/>
    <xf numFmtId="0" fontId="5" fillId="7" borderId="0" xfId="0" applyFont="1" applyFill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167" fontId="0" fillId="0" borderId="0" xfId="0" applyNumberFormat="1"/>
    <xf numFmtId="167" fontId="5" fillId="0" borderId="25" xfId="1" applyNumberFormat="1" applyFont="1" applyBorder="1" applyAlignment="1">
      <alignment horizontal="center" vertical="center" wrapText="1"/>
    </xf>
    <xf numFmtId="10" fontId="4" fillId="0" borderId="25" xfId="0" applyNumberFormat="1" applyFont="1" applyBorder="1" applyAlignment="1">
      <alignment vertical="center" wrapText="1"/>
    </xf>
    <xf numFmtId="10" fontId="2" fillId="0" borderId="0" xfId="2" applyNumberFormat="1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iciprulife.com/retirement-pension-plans/guaranteed-pension-plan.html" TargetMode="External"/><Relationship Id="rId13" Type="http://schemas.openxmlformats.org/officeDocument/2006/relationships/hyperlink" Target="https://www.tataaia.com/life-insurance-plans/retirement-and-pension-solutions/tata-AIA-life-insurance-fortune-guarantee-pension-plan.html" TargetMode="External"/><Relationship Id="rId3" Type="http://schemas.openxmlformats.org/officeDocument/2006/relationships/hyperlink" Target="https://licindia.in/Products/Pension-Plans/Pradhan-Mantri-Vaya-Vandana-Yojana1" TargetMode="External"/><Relationship Id="rId7" Type="http://schemas.openxmlformats.org/officeDocument/2006/relationships/hyperlink" Target="https://www.hdfclife.com/retirement-and-pension-plans/pension-guaranteed-plan" TargetMode="External"/><Relationship Id="rId12" Type="http://schemas.openxmlformats.org/officeDocument/2006/relationships/hyperlink" Target="https://www.tataaia.com/life-insurance-plans/retirement-and-pension-solutions/smart-annuity-plan.html" TargetMode="External"/><Relationship Id="rId2" Type="http://schemas.openxmlformats.org/officeDocument/2006/relationships/hyperlink" Target="https://licindia.in/Products/Pension-Plans/LIC-s-Saral-Pension-PLan-No-862,-UIN-No-512N342V02" TargetMode="External"/><Relationship Id="rId1" Type="http://schemas.openxmlformats.org/officeDocument/2006/relationships/hyperlink" Target="https://licindia.in/Products/Pension-Plans/LIC-s-Jeevan-Akshay-VII" TargetMode="External"/><Relationship Id="rId6" Type="http://schemas.openxmlformats.org/officeDocument/2006/relationships/hyperlink" Target="https://www.hdfclife.com/retirement-and-pension-plans/pension-guaranteed-plan" TargetMode="External"/><Relationship Id="rId11" Type="http://schemas.openxmlformats.org/officeDocument/2006/relationships/hyperlink" Target="https://www.tataaia.com/life-insurance-plans/retirement-and-pension-solutions/smart-annuity-plan.html" TargetMode="External"/><Relationship Id="rId5" Type="http://schemas.openxmlformats.org/officeDocument/2006/relationships/hyperlink" Target="https://www.hdfclife.com/retirement-and-pension-plans/new-immediate-annuity-plan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pnbmetlife.com/insurance-plans/retirement/immediate-annuity-plan.html" TargetMode="External"/><Relationship Id="rId4" Type="http://schemas.openxmlformats.org/officeDocument/2006/relationships/hyperlink" Target="https://licindia.in/Products/Pension-Plans/LIC-s-New-Jeevan-Shanti-(Plan-No-858)-(UIN-512N338" TargetMode="External"/><Relationship Id="rId9" Type="http://schemas.openxmlformats.org/officeDocument/2006/relationships/hyperlink" Target="https://www.iciciprulife.com/retirement-pension-plans/guaranteed-pension-plan.html" TargetMode="External"/><Relationship Id="rId14" Type="http://schemas.openxmlformats.org/officeDocument/2006/relationships/hyperlink" Target="https://www.tataaia.com/life-insurance-plans/retirement-and-pension-solutions/tata-AIA-life-insurance-fortune-guarantee-pension-pla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taaia.com/life-insurance-plans/retirement-and-pension-solutions/tata-AIA-life-insurance-fortune-guarantee-pension-plan.html" TargetMode="External"/><Relationship Id="rId13" Type="http://schemas.openxmlformats.org/officeDocument/2006/relationships/hyperlink" Target="https://www.iciciprulife.com/retirement-pension-plans/guaranteed-pension-plan.html" TargetMode="External"/><Relationship Id="rId3" Type="http://schemas.openxmlformats.org/officeDocument/2006/relationships/hyperlink" Target="https://www.hdfclife.com/retirement-and-pension-plans/new-immediate-annuity-plan" TargetMode="External"/><Relationship Id="rId7" Type="http://schemas.openxmlformats.org/officeDocument/2006/relationships/hyperlink" Target="https://www.tataaia.com/life-insurance-plans/retirement-and-pension-solutions/smart-annuity-plan.html" TargetMode="External"/><Relationship Id="rId12" Type="http://schemas.openxmlformats.org/officeDocument/2006/relationships/hyperlink" Target="https://www.hdfclife.com/retirement-and-pension-plans/pension-guaranteed-plan" TargetMode="External"/><Relationship Id="rId2" Type="http://schemas.openxmlformats.org/officeDocument/2006/relationships/hyperlink" Target="https://licindia.in/Products/Pension-Plans/LIC-s-Saral-Pension-PLan-No-862,-UIN-No-512N342V02" TargetMode="External"/><Relationship Id="rId16" Type="http://schemas.openxmlformats.org/officeDocument/2006/relationships/hyperlink" Target="https://www.tataaia.com/life-insurance-plans/retirement-and-pension-solutions/tata-AIA-life-insurance-fortune-guarantee-pension-plan.html" TargetMode="External"/><Relationship Id="rId1" Type="http://schemas.openxmlformats.org/officeDocument/2006/relationships/hyperlink" Target="https://licindia.in/Products/Pension-Plans/LIC-s-Jeevan-Akshay-VII" TargetMode="External"/><Relationship Id="rId6" Type="http://schemas.openxmlformats.org/officeDocument/2006/relationships/hyperlink" Target="https://www.pnbmetlife.com/insurance-plans/retirement/immediate-annuity-plan.html" TargetMode="External"/><Relationship Id="rId11" Type="http://schemas.openxmlformats.org/officeDocument/2006/relationships/hyperlink" Target="https://www.hdfclife.com/retirement-and-pension-plans/new-immediate-annuity-plan" TargetMode="External"/><Relationship Id="rId5" Type="http://schemas.openxmlformats.org/officeDocument/2006/relationships/hyperlink" Target="https://www.iciciprulife.com/retirement-pension-plans/guaranteed-pension-plan.html" TargetMode="External"/><Relationship Id="rId15" Type="http://schemas.openxmlformats.org/officeDocument/2006/relationships/hyperlink" Target="https://www.tataaia.com/life-insurance-plans/retirement-and-pension-solutions/smart-annuity-plan.html" TargetMode="External"/><Relationship Id="rId10" Type="http://schemas.openxmlformats.org/officeDocument/2006/relationships/hyperlink" Target="https://licindia.in/Products/Pension-Plans/LIC-s-Saral-Pension-PLan-No-862,-UIN-No-512N342V02" TargetMode="External"/><Relationship Id="rId4" Type="http://schemas.openxmlformats.org/officeDocument/2006/relationships/hyperlink" Target="https://www.hdfclife.com/retirement-and-pension-plans/pension-guaranteed-plan" TargetMode="External"/><Relationship Id="rId9" Type="http://schemas.openxmlformats.org/officeDocument/2006/relationships/hyperlink" Target="https://licindia.in/Products/Pension-Plans/LIC-s-Jeevan-Akshay-VII" TargetMode="External"/><Relationship Id="rId14" Type="http://schemas.openxmlformats.org/officeDocument/2006/relationships/hyperlink" Target="https://www.pnbmetlife.com/insurance-plans/retirement/immediate-annuity-plan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taaia.com/life-insurance-plans/retirement-and-pension-solutions/smart-annuity-plan.html" TargetMode="External"/><Relationship Id="rId3" Type="http://schemas.openxmlformats.org/officeDocument/2006/relationships/hyperlink" Target="https://www.iciciprulife.com/retirement-pension-plans/guaranteed-pension-plan.html" TargetMode="External"/><Relationship Id="rId7" Type="http://schemas.openxmlformats.org/officeDocument/2006/relationships/hyperlink" Target="https://www.iciciprulife.com/retirement-pension-plans/guaranteed-pension-plan.html" TargetMode="External"/><Relationship Id="rId2" Type="http://schemas.openxmlformats.org/officeDocument/2006/relationships/hyperlink" Target="https://www.hdfclife.com/retirement-and-pension-plans/pension-guaranteed-plan" TargetMode="External"/><Relationship Id="rId1" Type="http://schemas.openxmlformats.org/officeDocument/2006/relationships/hyperlink" Target="https://licindia.in/Products/Pension-Plans/LIC-s-New-Jeevan-Shanti-(Plan-No-858)-(UIN-512N338" TargetMode="External"/><Relationship Id="rId6" Type="http://schemas.openxmlformats.org/officeDocument/2006/relationships/hyperlink" Target="https://www.hdfclife.com/retirement-and-pension-plans/pension-guaranteed-plan" TargetMode="External"/><Relationship Id="rId5" Type="http://schemas.openxmlformats.org/officeDocument/2006/relationships/hyperlink" Target="https://licindia.in/Products/Pension-Plans/LIC-s-New-Jeevan-Shanti-(Plan-No-858)-(UIN-512N338" TargetMode="External"/><Relationship Id="rId4" Type="http://schemas.openxmlformats.org/officeDocument/2006/relationships/hyperlink" Target="https://www.tataaia.com/life-insurance-plans/retirement-and-pension-solutions/smart-annuity-pl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5D45-352E-41F8-914E-E001C0D19D88}">
  <dimension ref="C1:J15"/>
  <sheetViews>
    <sheetView zoomScale="220" zoomScaleNormal="220" workbookViewId="0">
      <selection activeCell="D15" sqref="D15"/>
    </sheetView>
  </sheetViews>
  <sheetFormatPr defaultRowHeight="15" x14ac:dyDescent="0.2"/>
  <cols>
    <col min="2" max="2" width="11.56640625" customWidth="1"/>
    <col min="3" max="3" width="14.796875" bestFit="1" customWidth="1"/>
    <col min="5" max="5" width="10.76171875" bestFit="1" customWidth="1"/>
  </cols>
  <sheetData>
    <row r="1" spans="3:10" ht="15.75" thickBot="1" x14ac:dyDescent="0.25"/>
    <row r="2" spans="3:10" x14ac:dyDescent="0.2">
      <c r="C2" s="81" t="s">
        <v>81</v>
      </c>
      <c r="D2" s="82"/>
      <c r="E2" s="83"/>
      <c r="G2" s="87" t="s">
        <v>71</v>
      </c>
      <c r="H2" s="88"/>
      <c r="I2" s="88"/>
      <c r="J2" s="89"/>
    </row>
    <row r="3" spans="3:10" ht="15.75" thickBot="1" x14ac:dyDescent="0.25">
      <c r="C3" s="84"/>
      <c r="D3" s="85"/>
      <c r="E3" s="86"/>
      <c r="G3" s="90"/>
      <c r="H3" s="91"/>
      <c r="I3" s="91"/>
      <c r="J3" s="92"/>
    </row>
    <row r="4" spans="3:10" x14ac:dyDescent="0.2">
      <c r="C4" s="33" t="s">
        <v>3</v>
      </c>
      <c r="D4" s="34" t="s">
        <v>45</v>
      </c>
      <c r="E4" s="35" t="s">
        <v>46</v>
      </c>
      <c r="G4" s="90"/>
      <c r="H4" s="91"/>
      <c r="I4" s="91"/>
      <c r="J4" s="92"/>
    </row>
    <row r="5" spans="3:10" x14ac:dyDescent="0.2">
      <c r="C5" s="36"/>
      <c r="D5" s="37" t="s">
        <v>47</v>
      </c>
      <c r="E5" s="38" t="s">
        <v>48</v>
      </c>
      <c r="G5" s="90"/>
      <c r="H5" s="91"/>
      <c r="I5" s="91"/>
      <c r="J5" s="92"/>
    </row>
    <row r="6" spans="3:10" x14ac:dyDescent="0.2">
      <c r="C6" s="36" t="s">
        <v>4</v>
      </c>
      <c r="D6" s="37" t="s">
        <v>5</v>
      </c>
      <c r="E6" s="38"/>
      <c r="G6" s="90"/>
      <c r="H6" s="91"/>
      <c r="I6" s="91"/>
      <c r="J6" s="92"/>
    </row>
    <row r="7" spans="3:10" x14ac:dyDescent="0.2">
      <c r="C7" s="36" t="s">
        <v>6</v>
      </c>
      <c r="D7" s="37" t="s">
        <v>7</v>
      </c>
      <c r="E7" s="38"/>
      <c r="G7" s="90"/>
      <c r="H7" s="91"/>
      <c r="I7" s="91"/>
      <c r="J7" s="92"/>
    </row>
    <row r="8" spans="3:10" x14ac:dyDescent="0.2">
      <c r="C8" s="36" t="s">
        <v>8</v>
      </c>
      <c r="D8" s="37" t="s">
        <v>54</v>
      </c>
      <c r="E8" s="38"/>
      <c r="G8" s="90"/>
      <c r="H8" s="91"/>
      <c r="I8" s="91"/>
      <c r="J8" s="92"/>
    </row>
    <row r="9" spans="3:10" x14ac:dyDescent="0.2">
      <c r="C9" s="36" t="s">
        <v>9</v>
      </c>
      <c r="D9" s="37" t="s">
        <v>10</v>
      </c>
      <c r="E9" s="38"/>
      <c r="G9" s="90"/>
      <c r="H9" s="91"/>
      <c r="I9" s="91"/>
      <c r="J9" s="92"/>
    </row>
    <row r="10" spans="3:10" x14ac:dyDescent="0.2">
      <c r="C10" s="36" t="s">
        <v>11</v>
      </c>
      <c r="D10" s="37" t="s">
        <v>53</v>
      </c>
      <c r="E10" s="38"/>
      <c r="G10" s="90"/>
      <c r="H10" s="91"/>
      <c r="I10" s="91"/>
      <c r="J10" s="92"/>
    </row>
    <row r="11" spans="3:10" x14ac:dyDescent="0.2">
      <c r="C11" s="36" t="s">
        <v>14</v>
      </c>
      <c r="D11" s="37" t="s">
        <v>15</v>
      </c>
      <c r="E11" s="38"/>
      <c r="G11" s="90"/>
      <c r="H11" s="91"/>
      <c r="I11" s="91"/>
      <c r="J11" s="92"/>
    </row>
    <row r="12" spans="3:10" x14ac:dyDescent="0.2">
      <c r="C12" s="36" t="s">
        <v>22</v>
      </c>
      <c r="D12" s="37" t="s">
        <v>23</v>
      </c>
      <c r="E12" s="38"/>
      <c r="G12" s="90"/>
      <c r="H12" s="91"/>
      <c r="I12" s="91"/>
      <c r="J12" s="92"/>
    </row>
    <row r="13" spans="3:10" x14ac:dyDescent="0.2">
      <c r="C13" s="36" t="s">
        <v>49</v>
      </c>
      <c r="D13" s="37" t="s">
        <v>50</v>
      </c>
      <c r="E13" s="38" t="s">
        <v>46</v>
      </c>
      <c r="G13" s="90"/>
      <c r="H13" s="91"/>
      <c r="I13" s="91"/>
      <c r="J13" s="92"/>
    </row>
    <row r="14" spans="3:10" x14ac:dyDescent="0.2">
      <c r="C14" s="36"/>
      <c r="D14" s="37" t="s">
        <v>51</v>
      </c>
      <c r="E14" s="38" t="s">
        <v>48</v>
      </c>
      <c r="G14" s="90"/>
      <c r="H14" s="91"/>
      <c r="I14" s="91"/>
      <c r="J14" s="92"/>
    </row>
    <row r="15" spans="3:10" ht="15.75" thickBot="1" x14ac:dyDescent="0.25">
      <c r="C15" s="39" t="s">
        <v>9</v>
      </c>
      <c r="D15" s="40" t="s">
        <v>52</v>
      </c>
      <c r="E15" s="41"/>
      <c r="G15" s="93"/>
      <c r="H15" s="94"/>
      <c r="I15" s="94"/>
      <c r="J15" s="95"/>
    </row>
  </sheetData>
  <sheetProtection selectLockedCells="1" selectUnlockedCells="1"/>
  <protectedRanges>
    <protectedRange algorithmName="SHA-512" hashValue="59JKORluQW3iv9flD7KwZ48TnzrWwbISfx9/qNTyPQ+3H0fO+vIxa0NOviA/lfd5oPD86iQ32UVYo493J0IzXg==" saltValue="HeBO4zrfVisXigdaj9JXOA==" spinCount="100000" sqref="A1:R32" name="Range1"/>
  </protectedRanges>
  <mergeCells count="2">
    <mergeCell ref="C2:E3"/>
    <mergeCell ref="G2:J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7E84-8465-4599-8732-08D8EF62D6FD}">
  <dimension ref="A1:AD58"/>
  <sheetViews>
    <sheetView zoomScale="115" zoomScaleNormal="115" workbookViewId="0">
      <pane xSplit="1" ySplit="4" topLeftCell="S5" activePane="bottomRight" state="frozen"/>
      <selection pane="bottomLeft" activeCell="A4" sqref="A4"/>
      <selection pane="topRight" activeCell="B1" sqref="B1"/>
      <selection pane="bottomRight" activeCell="U28" sqref="U28"/>
    </sheetView>
  </sheetViews>
  <sheetFormatPr defaultColWidth="16.8125" defaultRowHeight="15" x14ac:dyDescent="0.2"/>
  <cols>
    <col min="1" max="1" width="33.359375" bestFit="1" customWidth="1"/>
    <col min="2" max="2" width="6.58984375" bestFit="1" customWidth="1"/>
    <col min="3" max="3" width="18.5625" bestFit="1" customWidth="1"/>
    <col min="4" max="5" width="16.94921875" bestFit="1" customWidth="1"/>
    <col min="6" max="6" width="21.25390625" customWidth="1"/>
    <col min="7" max="7" width="16.94921875" bestFit="1" customWidth="1"/>
    <col min="8" max="8" width="21.25390625" customWidth="1"/>
    <col min="9" max="9" width="16.94921875" bestFit="1" customWidth="1"/>
    <col min="10" max="10" width="18.6953125" customWidth="1"/>
    <col min="11" max="11" width="17.08203125" customWidth="1"/>
    <col min="12" max="12" width="17.890625" customWidth="1"/>
    <col min="13" max="15" width="16.94921875" bestFit="1" customWidth="1"/>
    <col min="16" max="16" width="16.94921875" customWidth="1"/>
    <col min="17" max="17" width="16.94921875" hidden="1" customWidth="1"/>
    <col min="18" max="19" width="16.94921875" bestFit="1" customWidth="1"/>
    <col min="20" max="20" width="2.95703125" customWidth="1"/>
    <col min="21" max="21" width="16.8125" bestFit="1" customWidth="1"/>
    <col min="22" max="30" width="16.94921875" bestFit="1" customWidth="1"/>
  </cols>
  <sheetData>
    <row r="1" spans="1:30" ht="15.75" thickBot="1" x14ac:dyDescent="0.25"/>
    <row r="2" spans="1:30" s="1" customFormat="1" ht="91.5" customHeight="1" x14ac:dyDescent="0.2">
      <c r="C2" s="46" t="s">
        <v>2</v>
      </c>
      <c r="D2" s="99" t="s">
        <v>1</v>
      </c>
      <c r="E2" s="100"/>
      <c r="F2" s="99" t="s">
        <v>58</v>
      </c>
      <c r="G2" s="100"/>
      <c r="H2" s="99" t="s">
        <v>30</v>
      </c>
      <c r="I2" s="100"/>
      <c r="J2" s="99" t="s">
        <v>31</v>
      </c>
      <c r="K2" s="100"/>
      <c r="L2" s="99" t="s">
        <v>35</v>
      </c>
      <c r="M2" s="100" t="s">
        <v>31</v>
      </c>
      <c r="N2" s="99" t="s">
        <v>38</v>
      </c>
      <c r="O2" s="100"/>
      <c r="P2" s="99" t="s">
        <v>57</v>
      </c>
      <c r="Q2" s="100"/>
      <c r="R2" s="99" t="s">
        <v>39</v>
      </c>
      <c r="S2" s="100"/>
      <c r="T2" s="48"/>
      <c r="U2" s="99" t="s">
        <v>0</v>
      </c>
      <c r="V2" s="104"/>
      <c r="W2" s="99" t="s">
        <v>31</v>
      </c>
      <c r="X2" s="100"/>
      <c r="Y2" s="99" t="s">
        <v>35</v>
      </c>
      <c r="Z2" s="100" t="s">
        <v>31</v>
      </c>
      <c r="AA2" s="99" t="s">
        <v>57</v>
      </c>
      <c r="AB2" s="100"/>
      <c r="AC2" s="99" t="s">
        <v>39</v>
      </c>
      <c r="AD2" s="100"/>
    </row>
    <row r="3" spans="1:30" s="1" customFormat="1" ht="19.5" thickBot="1" x14ac:dyDescent="0.25">
      <c r="C3" s="47" t="s">
        <v>55</v>
      </c>
      <c r="D3" s="101" t="s">
        <v>56</v>
      </c>
      <c r="E3" s="103"/>
      <c r="F3" s="101" t="s">
        <v>74</v>
      </c>
      <c r="G3" s="102"/>
      <c r="H3" s="101" t="s">
        <v>76</v>
      </c>
      <c r="I3" s="103"/>
      <c r="J3" s="101" t="s">
        <v>75</v>
      </c>
      <c r="K3" s="103" t="s">
        <v>32</v>
      </c>
      <c r="L3" s="101" t="s">
        <v>36</v>
      </c>
      <c r="M3" s="103"/>
      <c r="N3" s="101" t="s">
        <v>77</v>
      </c>
      <c r="O3" s="103"/>
      <c r="P3" s="101" t="s">
        <v>79</v>
      </c>
      <c r="Q3" s="103"/>
      <c r="R3" s="101" t="s">
        <v>40</v>
      </c>
      <c r="S3" s="103"/>
      <c r="T3" s="49"/>
      <c r="U3" s="105" t="s">
        <v>73</v>
      </c>
      <c r="V3" s="106"/>
      <c r="W3" s="101" t="s">
        <v>75</v>
      </c>
      <c r="X3" s="103" t="s">
        <v>32</v>
      </c>
      <c r="Y3" s="101" t="s">
        <v>36</v>
      </c>
      <c r="Z3" s="103"/>
      <c r="AA3" s="101" t="s">
        <v>79</v>
      </c>
      <c r="AB3" s="103"/>
      <c r="AC3" s="101" t="s">
        <v>40</v>
      </c>
      <c r="AD3" s="102"/>
    </row>
    <row r="4" spans="1:30" s="2" customFormat="1" ht="52.5" thickBot="1" x14ac:dyDescent="0.3">
      <c r="C4" s="28" t="s">
        <v>37</v>
      </c>
      <c r="D4" s="96" t="s">
        <v>24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50"/>
      <c r="U4" s="96" t="s">
        <v>12</v>
      </c>
      <c r="V4" s="97"/>
      <c r="W4" s="97"/>
      <c r="X4" s="97"/>
      <c r="Y4" s="97"/>
      <c r="Z4" s="97"/>
      <c r="AA4" s="97"/>
      <c r="AB4" s="97"/>
      <c r="AC4" s="97"/>
      <c r="AD4" s="98"/>
    </row>
    <row r="5" spans="1:30" ht="69" x14ac:dyDescent="0.25">
      <c r="C5" s="11" t="s">
        <v>13</v>
      </c>
      <c r="D5" s="12" t="s">
        <v>33</v>
      </c>
      <c r="E5" s="13" t="s">
        <v>27</v>
      </c>
      <c r="F5" s="14" t="s">
        <v>33</v>
      </c>
      <c r="G5" s="13" t="s">
        <v>27</v>
      </c>
      <c r="H5" s="14" t="s">
        <v>33</v>
      </c>
      <c r="I5" s="13" t="s">
        <v>27</v>
      </c>
      <c r="J5" s="14" t="s">
        <v>33</v>
      </c>
      <c r="K5" s="13" t="s">
        <v>27</v>
      </c>
      <c r="L5" s="14" t="s">
        <v>33</v>
      </c>
      <c r="M5" s="13" t="s">
        <v>27</v>
      </c>
      <c r="N5" s="14" t="s">
        <v>33</v>
      </c>
      <c r="O5" s="13" t="s">
        <v>27</v>
      </c>
      <c r="P5" s="14" t="s">
        <v>33</v>
      </c>
      <c r="Q5" s="13"/>
      <c r="R5" s="14" t="s">
        <v>33</v>
      </c>
      <c r="S5" s="13" t="s">
        <v>26</v>
      </c>
      <c r="T5" s="49"/>
      <c r="U5" s="12" t="s">
        <v>78</v>
      </c>
      <c r="V5" s="13" t="s">
        <v>34</v>
      </c>
      <c r="W5" s="14" t="s">
        <v>33</v>
      </c>
      <c r="X5" s="13" t="s">
        <v>27</v>
      </c>
      <c r="Y5" s="14" t="s">
        <v>33</v>
      </c>
      <c r="Z5" s="13" t="s">
        <v>27</v>
      </c>
      <c r="AA5" s="14" t="s">
        <v>60</v>
      </c>
      <c r="AB5" s="14" t="s">
        <v>59</v>
      </c>
      <c r="AC5" s="14" t="s">
        <v>33</v>
      </c>
      <c r="AD5" s="16" t="s">
        <v>26</v>
      </c>
    </row>
    <row r="6" spans="1:30" ht="18.75" x14ac:dyDescent="0.25">
      <c r="A6" s="29" t="s">
        <v>41</v>
      </c>
      <c r="B6" s="29"/>
      <c r="C6" s="15">
        <v>85</v>
      </c>
      <c r="D6" s="12">
        <v>85</v>
      </c>
      <c r="E6" s="13">
        <v>85</v>
      </c>
      <c r="F6" s="14">
        <f>C6</f>
        <v>85</v>
      </c>
      <c r="G6" s="13">
        <f t="shared" ref="G6" si="0">F6</f>
        <v>85</v>
      </c>
      <c r="H6" s="14">
        <f>E6</f>
        <v>85</v>
      </c>
      <c r="I6" s="13">
        <f t="shared" ref="I6:AD6" si="1">H6</f>
        <v>85</v>
      </c>
      <c r="J6" s="14">
        <f t="shared" si="1"/>
        <v>85</v>
      </c>
      <c r="K6" s="13">
        <f t="shared" si="1"/>
        <v>85</v>
      </c>
      <c r="L6" s="14">
        <f t="shared" si="1"/>
        <v>85</v>
      </c>
      <c r="M6" s="13">
        <f t="shared" si="1"/>
        <v>85</v>
      </c>
      <c r="N6" s="14">
        <f t="shared" si="1"/>
        <v>85</v>
      </c>
      <c r="O6" s="13">
        <f t="shared" si="1"/>
        <v>85</v>
      </c>
      <c r="P6" s="14">
        <f>M6</f>
        <v>85</v>
      </c>
      <c r="Q6" s="13"/>
      <c r="R6" s="14">
        <f>O6</f>
        <v>85</v>
      </c>
      <c r="S6" s="13">
        <f t="shared" si="1"/>
        <v>85</v>
      </c>
      <c r="T6" s="49"/>
      <c r="U6" s="12">
        <f>S6</f>
        <v>85</v>
      </c>
      <c r="V6" s="13">
        <f t="shared" si="1"/>
        <v>85</v>
      </c>
      <c r="W6" s="14">
        <f t="shared" si="1"/>
        <v>85</v>
      </c>
      <c r="X6" s="13">
        <f t="shared" si="1"/>
        <v>85</v>
      </c>
      <c r="Y6" s="14">
        <f t="shared" si="1"/>
        <v>85</v>
      </c>
      <c r="Z6" s="13">
        <f t="shared" si="1"/>
        <v>85</v>
      </c>
      <c r="AA6" s="14">
        <f t="shared" ref="AA6:AB6" si="2">Z6</f>
        <v>85</v>
      </c>
      <c r="AB6" s="14">
        <f t="shared" si="2"/>
        <v>85</v>
      </c>
      <c r="AC6" s="14">
        <f>Z6</f>
        <v>85</v>
      </c>
      <c r="AD6" s="16">
        <f t="shared" si="1"/>
        <v>85</v>
      </c>
    </row>
    <row r="7" spans="1:30" ht="18.75" x14ac:dyDescent="0.25">
      <c r="A7" s="29" t="s">
        <v>21</v>
      </c>
      <c r="B7" s="29"/>
      <c r="C7" s="17">
        <v>60</v>
      </c>
      <c r="D7" s="18">
        <v>60</v>
      </c>
      <c r="E7" s="19">
        <v>60</v>
      </c>
      <c r="F7" s="20">
        <v>60</v>
      </c>
      <c r="G7" s="19">
        <v>60</v>
      </c>
      <c r="H7" s="20">
        <v>60</v>
      </c>
      <c r="I7" s="19">
        <v>60</v>
      </c>
      <c r="J7" s="20">
        <v>60</v>
      </c>
      <c r="K7" s="19">
        <v>60</v>
      </c>
      <c r="L7" s="20">
        <v>60</v>
      </c>
      <c r="M7" s="19">
        <v>60</v>
      </c>
      <c r="N7" s="20">
        <v>60</v>
      </c>
      <c r="O7" s="19">
        <v>60</v>
      </c>
      <c r="P7" s="20">
        <v>60</v>
      </c>
      <c r="Q7" s="19"/>
      <c r="R7" s="20">
        <v>60</v>
      </c>
      <c r="S7" s="19">
        <v>60</v>
      </c>
      <c r="T7" s="51"/>
      <c r="U7" s="18">
        <v>50</v>
      </c>
      <c r="V7" s="19">
        <v>50</v>
      </c>
      <c r="W7" s="20">
        <v>50</v>
      </c>
      <c r="X7" s="19">
        <v>50</v>
      </c>
      <c r="Y7" s="20">
        <v>50</v>
      </c>
      <c r="Z7" s="19">
        <v>50</v>
      </c>
      <c r="AA7" s="20">
        <v>50</v>
      </c>
      <c r="AB7" s="20">
        <v>50</v>
      </c>
      <c r="AC7" s="20">
        <v>50</v>
      </c>
      <c r="AD7" s="21">
        <v>50</v>
      </c>
    </row>
    <row r="8" spans="1:30" ht="18.75" x14ac:dyDescent="0.25">
      <c r="A8" s="29" t="s">
        <v>19</v>
      </c>
      <c r="B8" s="29"/>
      <c r="C8" s="17" t="s">
        <v>20</v>
      </c>
      <c r="D8" s="18" t="s">
        <v>20</v>
      </c>
      <c r="E8" s="19">
        <v>55</v>
      </c>
      <c r="F8" s="20" t="s">
        <v>20</v>
      </c>
      <c r="G8" s="19">
        <v>55</v>
      </c>
      <c r="H8" s="20" t="s">
        <v>20</v>
      </c>
      <c r="I8" s="19">
        <v>55</v>
      </c>
      <c r="J8" s="20" t="s">
        <v>20</v>
      </c>
      <c r="K8" s="19">
        <v>55</v>
      </c>
      <c r="L8" s="20" t="s">
        <v>20</v>
      </c>
      <c r="M8" s="19">
        <v>55</v>
      </c>
      <c r="N8" s="20" t="s">
        <v>20</v>
      </c>
      <c r="O8" s="19">
        <v>55</v>
      </c>
      <c r="P8" s="20" t="s">
        <v>20</v>
      </c>
      <c r="Q8" s="19"/>
      <c r="R8" s="20" t="s">
        <v>20</v>
      </c>
      <c r="S8" s="19">
        <v>55</v>
      </c>
      <c r="T8" s="51"/>
      <c r="U8" s="18" t="s">
        <v>20</v>
      </c>
      <c r="V8" s="19">
        <v>45</v>
      </c>
      <c r="W8" s="20" t="s">
        <v>20</v>
      </c>
      <c r="X8" s="19">
        <v>45</v>
      </c>
      <c r="Y8" s="20" t="s">
        <v>20</v>
      </c>
      <c r="Z8" s="19">
        <v>45</v>
      </c>
      <c r="AA8" s="20" t="s">
        <v>20</v>
      </c>
      <c r="AB8" s="20" t="s">
        <v>20</v>
      </c>
      <c r="AC8" s="20" t="s">
        <v>20</v>
      </c>
      <c r="AD8" s="21">
        <v>45</v>
      </c>
    </row>
    <row r="9" spans="1:30" ht="18.75" x14ac:dyDescent="0.25">
      <c r="A9" s="29" t="s">
        <v>16</v>
      </c>
      <c r="B9" s="29"/>
      <c r="C9" s="17" t="s">
        <v>20</v>
      </c>
      <c r="D9" s="18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19" t="s">
        <v>20</v>
      </c>
      <c r="J9" s="20" t="s">
        <v>20</v>
      </c>
      <c r="K9" s="19" t="s">
        <v>20</v>
      </c>
      <c r="L9" s="20" t="s">
        <v>20</v>
      </c>
      <c r="M9" s="19" t="s">
        <v>20</v>
      </c>
      <c r="N9" s="20" t="s">
        <v>20</v>
      </c>
      <c r="O9" s="19" t="s">
        <v>20</v>
      </c>
      <c r="P9" s="20" t="s">
        <v>20</v>
      </c>
      <c r="Q9" s="19"/>
      <c r="R9" s="20" t="s">
        <v>20</v>
      </c>
      <c r="S9" s="19" t="s">
        <v>20</v>
      </c>
      <c r="T9" s="51"/>
      <c r="U9" s="18" t="s">
        <v>17</v>
      </c>
      <c r="V9" s="19" t="s">
        <v>17</v>
      </c>
      <c r="W9" s="20" t="s">
        <v>17</v>
      </c>
      <c r="X9" s="19" t="s">
        <v>17</v>
      </c>
      <c r="Y9" s="20" t="s">
        <v>17</v>
      </c>
      <c r="Z9" s="19" t="s">
        <v>17</v>
      </c>
      <c r="AA9" s="20" t="s">
        <v>17</v>
      </c>
      <c r="AB9" s="20" t="s">
        <v>17</v>
      </c>
      <c r="AC9" s="20" t="s">
        <v>17</v>
      </c>
      <c r="AD9" s="21" t="s">
        <v>17</v>
      </c>
    </row>
    <row r="10" spans="1:30" ht="18.75" x14ac:dyDescent="0.25">
      <c r="A10" s="29" t="s">
        <v>25</v>
      </c>
      <c r="B10" s="29"/>
      <c r="C10" s="17">
        <v>60</v>
      </c>
      <c r="D10" s="18">
        <v>60</v>
      </c>
      <c r="E10" s="19">
        <v>60</v>
      </c>
      <c r="F10" s="20">
        <v>60</v>
      </c>
      <c r="G10" s="19">
        <v>60</v>
      </c>
      <c r="H10" s="20">
        <v>60</v>
      </c>
      <c r="I10" s="19">
        <v>60</v>
      </c>
      <c r="J10" s="20">
        <v>60</v>
      </c>
      <c r="K10" s="19">
        <v>60</v>
      </c>
      <c r="L10" s="20">
        <v>60</v>
      </c>
      <c r="M10" s="19">
        <v>60</v>
      </c>
      <c r="N10" s="20">
        <v>60</v>
      </c>
      <c r="O10" s="19">
        <v>55</v>
      </c>
      <c r="P10" s="20">
        <v>60</v>
      </c>
      <c r="Q10" s="19"/>
      <c r="R10" s="20">
        <v>60</v>
      </c>
      <c r="S10" s="19">
        <v>60</v>
      </c>
      <c r="T10" s="51"/>
      <c r="U10" s="18">
        <v>60</v>
      </c>
      <c r="V10" s="19">
        <v>60</v>
      </c>
      <c r="W10" s="20">
        <v>60</v>
      </c>
      <c r="X10" s="19">
        <v>60</v>
      </c>
      <c r="Y10" s="20">
        <v>60</v>
      </c>
      <c r="Z10" s="19">
        <v>60</v>
      </c>
      <c r="AA10" s="20">
        <v>60</v>
      </c>
      <c r="AB10" s="20">
        <v>60</v>
      </c>
      <c r="AC10" s="20">
        <v>60</v>
      </c>
      <c r="AD10" s="21">
        <v>60</v>
      </c>
    </row>
    <row r="11" spans="1:30" ht="18.75" x14ac:dyDescent="0.25">
      <c r="A11" s="29" t="s">
        <v>28</v>
      </c>
      <c r="B11" s="29"/>
      <c r="C11" s="17">
        <v>70</v>
      </c>
      <c r="D11" s="76" t="s">
        <v>29</v>
      </c>
      <c r="E11" s="76" t="s">
        <v>29</v>
      </c>
      <c r="F11" s="74" t="s">
        <v>29</v>
      </c>
      <c r="G11" s="74" t="s">
        <v>29</v>
      </c>
      <c r="H11" s="74" t="s">
        <v>29</v>
      </c>
      <c r="I11" s="74" t="s">
        <v>29</v>
      </c>
      <c r="J11" s="74" t="s">
        <v>29</v>
      </c>
      <c r="K11" s="74" t="s">
        <v>29</v>
      </c>
      <c r="L11" s="74" t="s">
        <v>29</v>
      </c>
      <c r="M11" s="74" t="s">
        <v>29</v>
      </c>
      <c r="N11" s="74" t="s">
        <v>29</v>
      </c>
      <c r="O11" s="74" t="s">
        <v>29</v>
      </c>
      <c r="P11" s="74" t="s">
        <v>29</v>
      </c>
      <c r="Q11" s="19"/>
      <c r="R11" s="74" t="s">
        <v>29</v>
      </c>
      <c r="S11" s="74" t="s">
        <v>29</v>
      </c>
      <c r="T11" s="51"/>
      <c r="U11" s="76" t="s">
        <v>29</v>
      </c>
      <c r="V11" s="74" t="s">
        <v>29</v>
      </c>
      <c r="W11" s="74" t="s">
        <v>29</v>
      </c>
      <c r="X11" s="74" t="s">
        <v>29</v>
      </c>
      <c r="Y11" s="74" t="s">
        <v>29</v>
      </c>
      <c r="Z11" s="74" t="s">
        <v>29</v>
      </c>
      <c r="AA11" s="74" t="s">
        <v>29</v>
      </c>
      <c r="AB11" s="74" t="s">
        <v>29</v>
      </c>
      <c r="AC11" s="74" t="s">
        <v>29</v>
      </c>
      <c r="AD11" s="75" t="s">
        <v>29</v>
      </c>
    </row>
    <row r="12" spans="1:30" ht="35.25" x14ac:dyDescent="0.25">
      <c r="A12" s="32" t="s">
        <v>44</v>
      </c>
      <c r="B12" s="32"/>
      <c r="C12" s="22">
        <v>1449086</v>
      </c>
      <c r="D12" s="23">
        <v>1527000</v>
      </c>
      <c r="E12" s="24">
        <v>1527000</v>
      </c>
      <c r="F12" s="25">
        <v>1527000</v>
      </c>
      <c r="G12" s="24">
        <v>1527000</v>
      </c>
      <c r="H12" s="25">
        <v>1527000</v>
      </c>
      <c r="I12" s="24">
        <v>1527000</v>
      </c>
      <c r="J12" s="25">
        <v>1527000</v>
      </c>
      <c r="K12" s="24">
        <f>J12</f>
        <v>1527000</v>
      </c>
      <c r="L12" s="25">
        <v>1527000</v>
      </c>
      <c r="M12" s="24">
        <v>1527000</v>
      </c>
      <c r="N12" s="25">
        <v>1527000</v>
      </c>
      <c r="O12" s="24">
        <v>1527000</v>
      </c>
      <c r="P12" s="25">
        <v>1527000</v>
      </c>
      <c r="Q12" s="24"/>
      <c r="R12" s="25">
        <v>1527000</v>
      </c>
      <c r="S12" s="24">
        <v>1527000</v>
      </c>
      <c r="T12" s="52"/>
      <c r="U12" s="23">
        <v>1527000</v>
      </c>
      <c r="V12" s="24">
        <v>1527000</v>
      </c>
      <c r="W12" s="25">
        <v>1526523</v>
      </c>
      <c r="X12" s="24">
        <f>W12</f>
        <v>1526523</v>
      </c>
      <c r="Y12" s="25">
        <v>1527000</v>
      </c>
      <c r="Z12" s="24">
        <v>1527000</v>
      </c>
      <c r="AA12" s="25">
        <v>1527000</v>
      </c>
      <c r="AB12" s="25">
        <v>1527000</v>
      </c>
      <c r="AC12" s="25">
        <v>1527000</v>
      </c>
      <c r="AD12" s="26">
        <v>1527000</v>
      </c>
    </row>
    <row r="13" spans="1:30" ht="18.75" x14ac:dyDescent="0.25">
      <c r="A13" s="32" t="s">
        <v>72</v>
      </c>
      <c r="B13" s="32"/>
      <c r="C13" s="22"/>
      <c r="D13" s="23">
        <v>89832</v>
      </c>
      <c r="E13" s="24">
        <v>89067</v>
      </c>
      <c r="F13" s="25">
        <v>86325</v>
      </c>
      <c r="G13" s="24">
        <v>85560</v>
      </c>
      <c r="H13" s="25">
        <v>100500</v>
      </c>
      <c r="I13" s="24">
        <v>108300</v>
      </c>
      <c r="J13" s="25">
        <v>90725</v>
      </c>
      <c r="K13" s="24">
        <v>89760</v>
      </c>
      <c r="L13" s="25">
        <v>91702</v>
      </c>
      <c r="M13" s="24">
        <v>91601</v>
      </c>
      <c r="N13" s="25">
        <v>96661</v>
      </c>
      <c r="O13" s="24">
        <v>96457</v>
      </c>
      <c r="P13" s="25">
        <v>93577</v>
      </c>
      <c r="Q13" s="24"/>
      <c r="R13" s="25">
        <v>89275</v>
      </c>
      <c r="S13" s="24">
        <v>88335</v>
      </c>
      <c r="T13" s="52"/>
      <c r="U13" s="23">
        <v>158751</v>
      </c>
      <c r="V13" s="24">
        <v>152937</v>
      </c>
      <c r="W13" s="25">
        <v>162426</v>
      </c>
      <c r="X13" s="24">
        <v>153158</v>
      </c>
      <c r="Y13" s="25">
        <v>162473</v>
      </c>
      <c r="Z13" s="24">
        <v>155147</v>
      </c>
      <c r="AA13" s="25">
        <v>161095</v>
      </c>
      <c r="AB13" s="25">
        <v>180538</v>
      </c>
      <c r="AC13" s="25">
        <v>162613</v>
      </c>
      <c r="AD13" s="26">
        <v>153255</v>
      </c>
    </row>
    <row r="14" spans="1:30" ht="19.5" thickBot="1" x14ac:dyDescent="0.3">
      <c r="A14" s="29" t="s">
        <v>18</v>
      </c>
      <c r="B14" s="29"/>
      <c r="C14" s="27">
        <v>111000</v>
      </c>
      <c r="D14" s="45">
        <v>99000</v>
      </c>
      <c r="E14" s="42">
        <v>97950</v>
      </c>
      <c r="F14" s="43">
        <v>88425</v>
      </c>
      <c r="G14" s="42">
        <v>87375</v>
      </c>
      <c r="H14" s="43">
        <v>109050</v>
      </c>
      <c r="I14" s="42">
        <v>99750</v>
      </c>
      <c r="J14" s="43">
        <v>93738</v>
      </c>
      <c r="K14" s="42">
        <v>92775</v>
      </c>
      <c r="L14" s="43">
        <v>91702</v>
      </c>
      <c r="M14" s="43">
        <v>91601</v>
      </c>
      <c r="N14" s="43">
        <v>92732</v>
      </c>
      <c r="O14" s="42">
        <v>91176</v>
      </c>
      <c r="P14" s="43">
        <v>93577</v>
      </c>
      <c r="Q14" s="42"/>
      <c r="R14" s="43">
        <v>89275</v>
      </c>
      <c r="S14" s="42">
        <v>88335</v>
      </c>
      <c r="T14" s="53"/>
      <c r="U14" s="45">
        <v>190800</v>
      </c>
      <c r="V14" s="42">
        <v>183300</v>
      </c>
      <c r="W14" s="43">
        <v>168446</v>
      </c>
      <c r="X14" s="42">
        <v>158430</v>
      </c>
      <c r="Y14" s="43">
        <v>162473</v>
      </c>
      <c r="Z14" s="42">
        <v>155147</v>
      </c>
      <c r="AA14" s="43">
        <v>168569</v>
      </c>
      <c r="AB14" s="43">
        <v>187103</v>
      </c>
      <c r="AC14" s="43">
        <v>162613</v>
      </c>
      <c r="AD14" s="44">
        <v>153255</v>
      </c>
    </row>
    <row r="15" spans="1:30" ht="19.5" thickBot="1" x14ac:dyDescent="0.3">
      <c r="B15" s="8" t="s">
        <v>42</v>
      </c>
      <c r="C15" s="9">
        <f t="shared" ref="C15:U15" si="3">XIRR(C17:C53,$A17:$A53)</f>
        <v>7.6531860232353213E-2</v>
      </c>
      <c r="D15" s="9">
        <f t="shared" si="3"/>
        <v>6.3458290696144101E-2</v>
      </c>
      <c r="E15" s="9">
        <f t="shared" si="3"/>
        <v>6.3186815381050102E-2</v>
      </c>
      <c r="F15" s="9">
        <f t="shared" ref="F15:G15" si="4">XIRR(F17:F53,$A17:$A53)</f>
        <v>5.6518962979316717E-2</v>
      </c>
      <c r="G15" s="9">
        <f t="shared" si="4"/>
        <v>5.6231179833412179E-2</v>
      </c>
      <c r="H15" s="9">
        <f t="shared" si="3"/>
        <v>7.006320655345917E-2</v>
      </c>
      <c r="I15" s="9">
        <f t="shared" si="3"/>
        <v>6.4371475577354439E-2</v>
      </c>
      <c r="J15" s="9">
        <f t="shared" si="3"/>
        <v>6.0003855824470514E-2</v>
      </c>
      <c r="K15" s="9">
        <f t="shared" si="3"/>
        <v>5.9782019257545463E-2</v>
      </c>
      <c r="L15" s="9">
        <f t="shared" si="3"/>
        <v>5.8668032288551331E-2</v>
      </c>
      <c r="M15" s="9">
        <f t="shared" si="3"/>
        <v>5.9009853005409243E-2</v>
      </c>
      <c r="N15" s="9">
        <f t="shared" si="3"/>
        <v>5.9343758225440982E-2</v>
      </c>
      <c r="O15" s="9">
        <f t="shared" si="3"/>
        <v>5.8730348944664001E-2</v>
      </c>
      <c r="P15" s="9">
        <f t="shared" ref="P15" si="5">XIRR(P17:P53,$A17:$A53)</f>
        <v>5.9898206591606135E-2</v>
      </c>
      <c r="Q15" s="9"/>
      <c r="R15" s="9">
        <f t="shared" si="3"/>
        <v>5.7076278328895572E-2</v>
      </c>
      <c r="S15" s="9">
        <f t="shared" si="3"/>
        <v>5.6862273812294015E-2</v>
      </c>
      <c r="T15" s="54"/>
      <c r="U15" s="9">
        <f t="shared" si="3"/>
        <v>6.0838124155998222E-2</v>
      </c>
      <c r="V15" s="9">
        <f t="shared" ref="V15:AD15" si="6">XIRR(V17:V53,$A17:$A53)</f>
        <v>5.2881720662117007E-2</v>
      </c>
      <c r="W15" s="9">
        <f t="shared" si="6"/>
        <v>5.5403515696525574E-2</v>
      </c>
      <c r="X15" s="9">
        <f t="shared" si="6"/>
        <v>4.5570084452629098E-2</v>
      </c>
      <c r="Y15" s="9">
        <f t="shared" si="6"/>
        <v>5.3946772217750544E-2</v>
      </c>
      <c r="Z15" s="9">
        <f t="shared" si="6"/>
        <v>4.4516912102699285E-2</v>
      </c>
      <c r="AA15" s="9">
        <f t="shared" ref="AA15:AB15" si="7">XIRR(AA17:AA53,$A17:$A53)</f>
        <v>5.5418273806571966E-2</v>
      </c>
      <c r="AB15" s="9">
        <f t="shared" si="7"/>
        <v>5.9724131226539606E-2</v>
      </c>
      <c r="AC15" s="9">
        <f t="shared" si="6"/>
        <v>5.3980889916419986E-2</v>
      </c>
      <c r="AD15" s="10">
        <f t="shared" si="6"/>
        <v>4.3910560011863706E-2</v>
      </c>
    </row>
    <row r="16" spans="1:30" s="5" customFormat="1" ht="18.75" x14ac:dyDescent="0.25">
      <c r="A16" s="4" t="s">
        <v>43</v>
      </c>
      <c r="B16" s="4"/>
      <c r="D16" s="6"/>
      <c r="F16" s="6"/>
      <c r="H16" s="6"/>
      <c r="J16" s="6"/>
      <c r="L16" s="6"/>
      <c r="N16" s="6"/>
      <c r="P16" s="6"/>
      <c r="R16" s="6"/>
      <c r="T16" s="55"/>
    </row>
    <row r="17" spans="1:30" s="5" customFormat="1" ht="18.75" x14ac:dyDescent="0.25">
      <c r="A17" s="30">
        <v>45017</v>
      </c>
      <c r="B17" s="31">
        <v>0</v>
      </c>
      <c r="C17" s="7">
        <f t="shared" ref="C17:P17" si="8">-C12</f>
        <v>-1449086</v>
      </c>
      <c r="D17" s="7">
        <f t="shared" si="8"/>
        <v>-1527000</v>
      </c>
      <c r="E17" s="7">
        <f t="shared" si="8"/>
        <v>-1527000</v>
      </c>
      <c r="F17" s="7">
        <f t="shared" si="8"/>
        <v>-1527000</v>
      </c>
      <c r="G17" s="7">
        <f t="shared" si="8"/>
        <v>-1527000</v>
      </c>
      <c r="H17" s="7">
        <f t="shared" si="8"/>
        <v>-1527000</v>
      </c>
      <c r="I17" s="7">
        <f t="shared" si="8"/>
        <v>-1527000</v>
      </c>
      <c r="J17" s="7">
        <f t="shared" si="8"/>
        <v>-1527000</v>
      </c>
      <c r="K17" s="7">
        <f t="shared" si="8"/>
        <v>-1527000</v>
      </c>
      <c r="L17" s="7">
        <f t="shared" si="8"/>
        <v>-1527000</v>
      </c>
      <c r="M17" s="7">
        <f t="shared" si="8"/>
        <v>-1527000</v>
      </c>
      <c r="N17" s="7">
        <f t="shared" si="8"/>
        <v>-1527000</v>
      </c>
      <c r="O17" s="7">
        <f t="shared" si="8"/>
        <v>-1527000</v>
      </c>
      <c r="P17" s="7">
        <f t="shared" si="8"/>
        <v>-1527000</v>
      </c>
      <c r="Q17" s="7"/>
      <c r="R17" s="7">
        <f>-R12</f>
        <v>-1527000</v>
      </c>
      <c r="S17" s="7">
        <f>-S12</f>
        <v>-1527000</v>
      </c>
      <c r="T17" s="56"/>
      <c r="U17" s="7">
        <f t="shared" ref="U17:AD17" si="9">-U12</f>
        <v>-1527000</v>
      </c>
      <c r="V17" s="7">
        <f t="shared" si="9"/>
        <v>-1527000</v>
      </c>
      <c r="W17" s="7">
        <f t="shared" si="9"/>
        <v>-1526523</v>
      </c>
      <c r="X17" s="7">
        <f t="shared" si="9"/>
        <v>-1526523</v>
      </c>
      <c r="Y17" s="7">
        <f t="shared" si="9"/>
        <v>-1527000</v>
      </c>
      <c r="Z17" s="7">
        <f t="shared" si="9"/>
        <v>-1527000</v>
      </c>
      <c r="AA17" s="7">
        <f t="shared" si="9"/>
        <v>-1527000</v>
      </c>
      <c r="AB17" s="7">
        <f t="shared" si="9"/>
        <v>-1527000</v>
      </c>
      <c r="AC17" s="7">
        <f t="shared" si="9"/>
        <v>-1527000</v>
      </c>
      <c r="AD17" s="7">
        <f t="shared" si="9"/>
        <v>-1527000</v>
      </c>
    </row>
    <row r="18" spans="1:30" s="5" customFormat="1" ht="18.75" x14ac:dyDescent="0.25">
      <c r="A18" s="30">
        <v>45383</v>
      </c>
      <c r="B18" s="31">
        <v>1</v>
      </c>
      <c r="C18" s="7">
        <f t="shared" ref="C18:P18" si="10">C14</f>
        <v>111000</v>
      </c>
      <c r="D18" s="7">
        <f t="shared" si="10"/>
        <v>99000</v>
      </c>
      <c r="E18" s="7">
        <f t="shared" si="10"/>
        <v>97950</v>
      </c>
      <c r="F18" s="7">
        <f t="shared" si="10"/>
        <v>88425</v>
      </c>
      <c r="G18" s="7">
        <f t="shared" si="10"/>
        <v>87375</v>
      </c>
      <c r="H18" s="7">
        <f t="shared" si="10"/>
        <v>109050</v>
      </c>
      <c r="I18" s="7">
        <f t="shared" si="10"/>
        <v>99750</v>
      </c>
      <c r="J18" s="7">
        <f t="shared" si="10"/>
        <v>93738</v>
      </c>
      <c r="K18" s="7">
        <f t="shared" si="10"/>
        <v>92775</v>
      </c>
      <c r="L18" s="7">
        <f t="shared" si="10"/>
        <v>91702</v>
      </c>
      <c r="M18" s="7">
        <f t="shared" si="10"/>
        <v>91601</v>
      </c>
      <c r="N18" s="7">
        <f t="shared" si="10"/>
        <v>92732</v>
      </c>
      <c r="O18" s="7">
        <f t="shared" si="10"/>
        <v>91176</v>
      </c>
      <c r="P18" s="7">
        <f t="shared" si="10"/>
        <v>93577</v>
      </c>
      <c r="Q18" s="7"/>
      <c r="R18" s="7">
        <f>R14</f>
        <v>89275</v>
      </c>
      <c r="S18" s="7">
        <f>S14</f>
        <v>88335</v>
      </c>
      <c r="T18" s="56"/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</row>
    <row r="19" spans="1:30" s="5" customFormat="1" ht="18.75" x14ac:dyDescent="0.25">
      <c r="A19" s="30">
        <v>45748</v>
      </c>
      <c r="B19" s="31">
        <v>2</v>
      </c>
      <c r="C19" s="7">
        <f t="shared" ref="C19:S23" si="11">C18</f>
        <v>111000</v>
      </c>
      <c r="D19" s="7">
        <f t="shared" si="11"/>
        <v>99000</v>
      </c>
      <c r="E19" s="7">
        <f t="shared" si="11"/>
        <v>97950</v>
      </c>
      <c r="F19" s="7">
        <f t="shared" ref="F19:G19" si="12">F18</f>
        <v>88425</v>
      </c>
      <c r="G19" s="7">
        <f t="shared" si="12"/>
        <v>87375</v>
      </c>
      <c r="H19" s="7">
        <f t="shared" si="11"/>
        <v>109050</v>
      </c>
      <c r="I19" s="7">
        <f t="shared" si="11"/>
        <v>99750</v>
      </c>
      <c r="J19" s="7">
        <f t="shared" si="11"/>
        <v>93738</v>
      </c>
      <c r="K19" s="7">
        <f t="shared" si="11"/>
        <v>92775</v>
      </c>
      <c r="L19" s="7">
        <f t="shared" si="11"/>
        <v>91702</v>
      </c>
      <c r="M19" s="7">
        <f t="shared" si="11"/>
        <v>91601</v>
      </c>
      <c r="N19" s="7">
        <f t="shared" si="11"/>
        <v>92732</v>
      </c>
      <c r="O19" s="7">
        <f t="shared" si="11"/>
        <v>91176</v>
      </c>
      <c r="P19" s="7">
        <f t="shared" ref="P19" si="13">P18</f>
        <v>93577</v>
      </c>
      <c r="Q19" s="7"/>
      <c r="R19" s="7">
        <f t="shared" si="11"/>
        <v>89275</v>
      </c>
      <c r="S19" s="7">
        <f t="shared" si="11"/>
        <v>88335</v>
      </c>
      <c r="T19" s="56"/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s="5" customFormat="1" ht="18.75" x14ac:dyDescent="0.25">
      <c r="A20" s="30">
        <v>46113</v>
      </c>
      <c r="B20" s="31">
        <v>3</v>
      </c>
      <c r="C20" s="7">
        <f t="shared" si="11"/>
        <v>111000</v>
      </c>
      <c r="D20" s="7">
        <f t="shared" si="11"/>
        <v>99000</v>
      </c>
      <c r="E20" s="7">
        <f t="shared" si="11"/>
        <v>97950</v>
      </c>
      <c r="F20" s="7">
        <f t="shared" ref="F20:G20" si="14">F19</f>
        <v>88425</v>
      </c>
      <c r="G20" s="7">
        <f t="shared" si="14"/>
        <v>87375</v>
      </c>
      <c r="H20" s="7">
        <f t="shared" si="11"/>
        <v>109050</v>
      </c>
      <c r="I20" s="7">
        <f t="shared" si="11"/>
        <v>99750</v>
      </c>
      <c r="J20" s="7">
        <f t="shared" si="11"/>
        <v>93738</v>
      </c>
      <c r="K20" s="7">
        <f t="shared" si="11"/>
        <v>92775</v>
      </c>
      <c r="L20" s="7">
        <f t="shared" si="11"/>
        <v>91702</v>
      </c>
      <c r="M20" s="7">
        <f t="shared" si="11"/>
        <v>91601</v>
      </c>
      <c r="N20" s="7">
        <f t="shared" si="11"/>
        <v>92732</v>
      </c>
      <c r="O20" s="7">
        <f t="shared" si="11"/>
        <v>91176</v>
      </c>
      <c r="P20" s="7">
        <f t="shared" ref="P20" si="15">P19</f>
        <v>93577</v>
      </c>
      <c r="Q20" s="7"/>
      <c r="R20" s="7">
        <f t="shared" si="11"/>
        <v>89275</v>
      </c>
      <c r="S20" s="7">
        <f t="shared" si="11"/>
        <v>88335</v>
      </c>
      <c r="T20" s="56"/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</row>
    <row r="21" spans="1:30" s="5" customFormat="1" ht="18.75" x14ac:dyDescent="0.25">
      <c r="A21" s="30">
        <v>46478</v>
      </c>
      <c r="B21" s="31">
        <v>4</v>
      </c>
      <c r="C21" s="7">
        <f t="shared" si="11"/>
        <v>111000</v>
      </c>
      <c r="D21" s="7">
        <f t="shared" si="11"/>
        <v>99000</v>
      </c>
      <c r="E21" s="7">
        <f t="shared" si="11"/>
        <v>97950</v>
      </c>
      <c r="F21" s="7">
        <f t="shared" ref="F21:G21" si="16">F20</f>
        <v>88425</v>
      </c>
      <c r="G21" s="7">
        <f t="shared" si="16"/>
        <v>87375</v>
      </c>
      <c r="H21" s="7">
        <f t="shared" si="11"/>
        <v>109050</v>
      </c>
      <c r="I21" s="7">
        <f t="shared" si="11"/>
        <v>99750</v>
      </c>
      <c r="J21" s="7">
        <f t="shared" si="11"/>
        <v>93738</v>
      </c>
      <c r="K21" s="7">
        <f t="shared" si="11"/>
        <v>92775</v>
      </c>
      <c r="L21" s="7">
        <f t="shared" si="11"/>
        <v>91702</v>
      </c>
      <c r="M21" s="7">
        <f t="shared" si="11"/>
        <v>91601</v>
      </c>
      <c r="N21" s="7">
        <f t="shared" si="11"/>
        <v>92732</v>
      </c>
      <c r="O21" s="7">
        <f t="shared" si="11"/>
        <v>91176</v>
      </c>
      <c r="P21" s="7">
        <f t="shared" ref="P21" si="17">P20</f>
        <v>93577</v>
      </c>
      <c r="Q21" s="7"/>
      <c r="R21" s="7">
        <f t="shared" si="11"/>
        <v>89275</v>
      </c>
      <c r="S21" s="7">
        <f t="shared" si="11"/>
        <v>88335</v>
      </c>
      <c r="T21" s="56"/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</row>
    <row r="22" spans="1:30" s="5" customFormat="1" ht="18.75" x14ac:dyDescent="0.25">
      <c r="A22" s="30">
        <v>46844</v>
      </c>
      <c r="B22" s="31">
        <v>5</v>
      </c>
      <c r="C22" s="7">
        <f t="shared" si="11"/>
        <v>111000</v>
      </c>
      <c r="D22" s="7">
        <f t="shared" si="11"/>
        <v>99000</v>
      </c>
      <c r="E22" s="7">
        <f t="shared" si="11"/>
        <v>97950</v>
      </c>
      <c r="F22" s="7">
        <f t="shared" ref="F22:G22" si="18">F21</f>
        <v>88425</v>
      </c>
      <c r="G22" s="7">
        <f t="shared" si="18"/>
        <v>87375</v>
      </c>
      <c r="H22" s="7">
        <f t="shared" si="11"/>
        <v>109050</v>
      </c>
      <c r="I22" s="7">
        <f t="shared" si="11"/>
        <v>99750</v>
      </c>
      <c r="J22" s="7">
        <f t="shared" si="11"/>
        <v>93738</v>
      </c>
      <c r="K22" s="7">
        <f t="shared" si="11"/>
        <v>92775</v>
      </c>
      <c r="L22" s="7">
        <f t="shared" si="11"/>
        <v>91702</v>
      </c>
      <c r="M22" s="7">
        <f t="shared" si="11"/>
        <v>91601</v>
      </c>
      <c r="N22" s="7">
        <f t="shared" si="11"/>
        <v>92732</v>
      </c>
      <c r="O22" s="7">
        <f t="shared" si="11"/>
        <v>91176</v>
      </c>
      <c r="P22" s="7">
        <f t="shared" ref="P22" si="19">P21</f>
        <v>93577</v>
      </c>
      <c r="Q22" s="7"/>
      <c r="R22" s="7">
        <f t="shared" si="11"/>
        <v>89275</v>
      </c>
      <c r="S22" s="7">
        <f t="shared" si="11"/>
        <v>88335</v>
      </c>
      <c r="T22" s="56"/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</row>
    <row r="23" spans="1:30" s="5" customFormat="1" ht="18.75" x14ac:dyDescent="0.25">
      <c r="A23" s="30">
        <v>47209</v>
      </c>
      <c r="B23" s="31">
        <v>6</v>
      </c>
      <c r="C23" s="7">
        <f t="shared" si="11"/>
        <v>111000</v>
      </c>
      <c r="D23" s="7">
        <f t="shared" si="11"/>
        <v>99000</v>
      </c>
      <c r="E23" s="7">
        <f t="shared" si="11"/>
        <v>97950</v>
      </c>
      <c r="F23" s="7">
        <f t="shared" ref="F23:G23" si="20">F22</f>
        <v>88425</v>
      </c>
      <c r="G23" s="7">
        <f t="shared" si="20"/>
        <v>87375</v>
      </c>
      <c r="H23" s="7">
        <f t="shared" si="11"/>
        <v>109050</v>
      </c>
      <c r="I23" s="7">
        <f t="shared" si="11"/>
        <v>99750</v>
      </c>
      <c r="J23" s="7">
        <f t="shared" si="11"/>
        <v>93738</v>
      </c>
      <c r="K23" s="7">
        <f t="shared" si="11"/>
        <v>92775</v>
      </c>
      <c r="L23" s="7">
        <f t="shared" si="11"/>
        <v>91702</v>
      </c>
      <c r="M23" s="7">
        <f t="shared" si="11"/>
        <v>91601</v>
      </c>
      <c r="N23" s="7">
        <f t="shared" si="11"/>
        <v>92732</v>
      </c>
      <c r="O23" s="7">
        <f t="shared" si="11"/>
        <v>91176</v>
      </c>
      <c r="P23" s="7">
        <f t="shared" ref="P23" si="21">P22</f>
        <v>93577</v>
      </c>
      <c r="Q23" s="7"/>
      <c r="R23" s="7">
        <f t="shared" si="11"/>
        <v>89275</v>
      </c>
      <c r="S23" s="7">
        <f t="shared" si="11"/>
        <v>88335</v>
      </c>
      <c r="T23" s="56"/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</row>
    <row r="24" spans="1:30" s="5" customFormat="1" ht="18.75" x14ac:dyDescent="0.25">
      <c r="A24" s="30">
        <v>47574</v>
      </c>
      <c r="B24" s="31">
        <v>7</v>
      </c>
      <c r="C24" s="7">
        <f t="shared" ref="C24" si="22">C23</f>
        <v>111000</v>
      </c>
      <c r="D24" s="7">
        <f t="shared" ref="D24:E43" si="23">D23</f>
        <v>99000</v>
      </c>
      <c r="E24" s="7">
        <f t="shared" si="23"/>
        <v>97950</v>
      </c>
      <c r="F24" s="7">
        <f t="shared" ref="F24:H32" si="24">F23</f>
        <v>88425</v>
      </c>
      <c r="G24" s="7">
        <f t="shared" ref="G24:I32" si="25">G23</f>
        <v>87375</v>
      </c>
      <c r="H24" s="7">
        <f t="shared" si="24"/>
        <v>109050</v>
      </c>
      <c r="I24" s="7">
        <f t="shared" si="25"/>
        <v>99750</v>
      </c>
      <c r="J24" s="7">
        <f t="shared" ref="J24:J32" si="26">J23</f>
        <v>93738</v>
      </c>
      <c r="K24" s="7">
        <f t="shared" ref="K24:K32" si="27">K23</f>
        <v>92775</v>
      </c>
      <c r="L24" s="7">
        <f t="shared" ref="L24:L32" si="28">L23</f>
        <v>91702</v>
      </c>
      <c r="M24" s="7">
        <f t="shared" ref="M24:M32" si="29">M23</f>
        <v>91601</v>
      </c>
      <c r="N24" s="7">
        <f t="shared" ref="N24:P32" si="30">N23</f>
        <v>92732</v>
      </c>
      <c r="O24" s="7">
        <f t="shared" ref="O24:O32" si="31">O23</f>
        <v>91176</v>
      </c>
      <c r="P24" s="7">
        <f t="shared" si="30"/>
        <v>93577</v>
      </c>
      <c r="Q24" s="7"/>
      <c r="R24" s="7">
        <f t="shared" ref="R24:R32" si="32">R23</f>
        <v>89275</v>
      </c>
      <c r="S24" s="7">
        <f t="shared" ref="S24:V43" si="33">S23</f>
        <v>88335</v>
      </c>
      <c r="T24" s="56"/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</row>
    <row r="25" spans="1:30" s="5" customFormat="1" ht="18.75" x14ac:dyDescent="0.25">
      <c r="A25" s="30">
        <v>47939</v>
      </c>
      <c r="B25" s="31">
        <v>8</v>
      </c>
      <c r="C25" s="7">
        <f t="shared" ref="C25" si="34">C24</f>
        <v>111000</v>
      </c>
      <c r="D25" s="7">
        <f t="shared" si="23"/>
        <v>99000</v>
      </c>
      <c r="E25" s="7">
        <f t="shared" si="23"/>
        <v>97950</v>
      </c>
      <c r="F25" s="7">
        <f t="shared" si="24"/>
        <v>88425</v>
      </c>
      <c r="G25" s="7">
        <f t="shared" si="25"/>
        <v>87375</v>
      </c>
      <c r="H25" s="7">
        <f t="shared" si="24"/>
        <v>109050</v>
      </c>
      <c r="I25" s="7">
        <f t="shared" si="25"/>
        <v>99750</v>
      </c>
      <c r="J25" s="7">
        <f t="shared" si="26"/>
        <v>93738</v>
      </c>
      <c r="K25" s="7">
        <f t="shared" si="27"/>
        <v>92775</v>
      </c>
      <c r="L25" s="7">
        <f t="shared" si="28"/>
        <v>91702</v>
      </c>
      <c r="M25" s="7">
        <f t="shared" si="29"/>
        <v>91601</v>
      </c>
      <c r="N25" s="7">
        <f t="shared" si="30"/>
        <v>92732</v>
      </c>
      <c r="O25" s="7">
        <f t="shared" si="31"/>
        <v>91176</v>
      </c>
      <c r="P25" s="7">
        <f t="shared" si="30"/>
        <v>93577</v>
      </c>
      <c r="Q25" s="7"/>
      <c r="R25" s="7">
        <f t="shared" si="32"/>
        <v>89275</v>
      </c>
      <c r="S25" s="7">
        <f t="shared" si="33"/>
        <v>88335</v>
      </c>
      <c r="T25" s="56"/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</row>
    <row r="26" spans="1:30" s="5" customFormat="1" ht="18.75" x14ac:dyDescent="0.25">
      <c r="A26" s="30">
        <v>48305</v>
      </c>
      <c r="B26" s="31">
        <v>9</v>
      </c>
      <c r="C26" s="7">
        <f t="shared" ref="C26" si="35">C25</f>
        <v>111000</v>
      </c>
      <c r="D26" s="7">
        <f t="shared" si="23"/>
        <v>99000</v>
      </c>
      <c r="E26" s="7">
        <f t="shared" si="23"/>
        <v>97950</v>
      </c>
      <c r="F26" s="7">
        <f t="shared" si="24"/>
        <v>88425</v>
      </c>
      <c r="G26" s="7">
        <f t="shared" si="25"/>
        <v>87375</v>
      </c>
      <c r="H26" s="7">
        <f t="shared" si="24"/>
        <v>109050</v>
      </c>
      <c r="I26" s="7">
        <f t="shared" si="25"/>
        <v>99750</v>
      </c>
      <c r="J26" s="7">
        <f t="shared" si="26"/>
        <v>93738</v>
      </c>
      <c r="K26" s="7">
        <f t="shared" si="27"/>
        <v>92775</v>
      </c>
      <c r="L26" s="7">
        <f t="shared" si="28"/>
        <v>91702</v>
      </c>
      <c r="M26" s="7">
        <f t="shared" si="29"/>
        <v>91601</v>
      </c>
      <c r="N26" s="7">
        <f t="shared" si="30"/>
        <v>92732</v>
      </c>
      <c r="O26" s="7">
        <f t="shared" si="31"/>
        <v>91176</v>
      </c>
      <c r="P26" s="7">
        <f t="shared" si="30"/>
        <v>93577</v>
      </c>
      <c r="Q26" s="7"/>
      <c r="R26" s="7">
        <f t="shared" si="32"/>
        <v>89275</v>
      </c>
      <c r="S26" s="7">
        <f t="shared" si="33"/>
        <v>88335</v>
      </c>
      <c r="T26" s="56"/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</row>
    <row r="27" spans="1:30" s="5" customFormat="1" ht="18.75" x14ac:dyDescent="0.25">
      <c r="A27" s="30">
        <v>48670</v>
      </c>
      <c r="B27" s="31">
        <v>10</v>
      </c>
      <c r="C27" s="7">
        <f>C26+1449086</f>
        <v>1560086</v>
      </c>
      <c r="D27" s="7">
        <f t="shared" si="23"/>
        <v>99000</v>
      </c>
      <c r="E27" s="7">
        <f t="shared" si="23"/>
        <v>97950</v>
      </c>
      <c r="F27" s="7">
        <f t="shared" si="24"/>
        <v>88425</v>
      </c>
      <c r="G27" s="7">
        <f t="shared" si="25"/>
        <v>87375</v>
      </c>
      <c r="H27" s="7">
        <f t="shared" si="24"/>
        <v>109050</v>
      </c>
      <c r="I27" s="7">
        <f t="shared" si="25"/>
        <v>99750</v>
      </c>
      <c r="J27" s="7">
        <f t="shared" si="26"/>
        <v>93738</v>
      </c>
      <c r="K27" s="7">
        <f t="shared" si="27"/>
        <v>92775</v>
      </c>
      <c r="L27" s="7">
        <f t="shared" si="28"/>
        <v>91702</v>
      </c>
      <c r="M27" s="7">
        <f t="shared" si="29"/>
        <v>91601</v>
      </c>
      <c r="N27" s="7">
        <f t="shared" si="30"/>
        <v>92732</v>
      </c>
      <c r="O27" s="7">
        <f t="shared" si="31"/>
        <v>91176</v>
      </c>
      <c r="P27" s="7">
        <f t="shared" si="30"/>
        <v>93577</v>
      </c>
      <c r="Q27" s="7"/>
      <c r="R27" s="7">
        <f t="shared" si="32"/>
        <v>89275</v>
      </c>
      <c r="S27" s="7">
        <f t="shared" si="33"/>
        <v>88335</v>
      </c>
      <c r="T27" s="56"/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</row>
    <row r="28" spans="1:30" s="5" customFormat="1" ht="18.75" x14ac:dyDescent="0.25">
      <c r="A28" s="30">
        <v>49035</v>
      </c>
      <c r="B28" s="31">
        <v>11</v>
      </c>
      <c r="C28" s="7"/>
      <c r="D28" s="7">
        <f t="shared" si="23"/>
        <v>99000</v>
      </c>
      <c r="E28" s="7">
        <f t="shared" si="23"/>
        <v>97950</v>
      </c>
      <c r="F28" s="7">
        <f t="shared" si="24"/>
        <v>88425</v>
      </c>
      <c r="G28" s="7">
        <f t="shared" si="25"/>
        <v>87375</v>
      </c>
      <c r="H28" s="7">
        <f t="shared" si="24"/>
        <v>109050</v>
      </c>
      <c r="I28" s="7">
        <f t="shared" si="25"/>
        <v>99750</v>
      </c>
      <c r="J28" s="7">
        <f t="shared" si="26"/>
        <v>93738</v>
      </c>
      <c r="K28" s="7">
        <f t="shared" si="27"/>
        <v>92775</v>
      </c>
      <c r="L28" s="7">
        <f t="shared" si="28"/>
        <v>91702</v>
      </c>
      <c r="M28" s="7">
        <f t="shared" si="29"/>
        <v>91601</v>
      </c>
      <c r="N28" s="7">
        <f t="shared" si="30"/>
        <v>92732</v>
      </c>
      <c r="O28" s="7">
        <f t="shared" si="31"/>
        <v>91176</v>
      </c>
      <c r="P28" s="7">
        <f t="shared" si="30"/>
        <v>93577</v>
      </c>
      <c r="Q28" s="7"/>
      <c r="R28" s="7">
        <f t="shared" si="32"/>
        <v>89275</v>
      </c>
      <c r="S28" s="7">
        <f t="shared" si="33"/>
        <v>88335</v>
      </c>
      <c r="T28" s="56"/>
      <c r="U28" s="7">
        <f t="shared" ref="U28:AD28" si="36">U14</f>
        <v>190800</v>
      </c>
      <c r="V28" s="7">
        <f t="shared" si="36"/>
        <v>183300</v>
      </c>
      <c r="W28" s="7">
        <f t="shared" si="36"/>
        <v>168446</v>
      </c>
      <c r="X28" s="7">
        <f t="shared" si="36"/>
        <v>158430</v>
      </c>
      <c r="Y28" s="7">
        <f t="shared" si="36"/>
        <v>162473</v>
      </c>
      <c r="Z28" s="7">
        <f t="shared" si="36"/>
        <v>155147</v>
      </c>
      <c r="AA28" s="7">
        <f t="shared" si="36"/>
        <v>168569</v>
      </c>
      <c r="AB28" s="7">
        <f t="shared" si="36"/>
        <v>187103</v>
      </c>
      <c r="AC28" s="7">
        <f t="shared" si="36"/>
        <v>162613</v>
      </c>
      <c r="AD28" s="7">
        <f t="shared" si="36"/>
        <v>153255</v>
      </c>
    </row>
    <row r="29" spans="1:30" s="5" customFormat="1" ht="18.75" x14ac:dyDescent="0.25">
      <c r="A29" s="30">
        <v>49400</v>
      </c>
      <c r="B29" s="31">
        <v>12</v>
      </c>
      <c r="C29" s="31"/>
      <c r="D29" s="7">
        <f t="shared" si="23"/>
        <v>99000</v>
      </c>
      <c r="E29" s="7">
        <f t="shared" si="23"/>
        <v>97950</v>
      </c>
      <c r="F29" s="7">
        <f t="shared" si="24"/>
        <v>88425</v>
      </c>
      <c r="G29" s="7">
        <f t="shared" si="25"/>
        <v>87375</v>
      </c>
      <c r="H29" s="7">
        <f t="shared" si="24"/>
        <v>109050</v>
      </c>
      <c r="I29" s="7">
        <f t="shared" si="25"/>
        <v>99750</v>
      </c>
      <c r="J29" s="7">
        <f t="shared" si="26"/>
        <v>93738</v>
      </c>
      <c r="K29" s="7">
        <f t="shared" si="27"/>
        <v>92775</v>
      </c>
      <c r="L29" s="7">
        <f t="shared" si="28"/>
        <v>91702</v>
      </c>
      <c r="M29" s="7">
        <f t="shared" si="29"/>
        <v>91601</v>
      </c>
      <c r="N29" s="7">
        <f t="shared" si="30"/>
        <v>92732</v>
      </c>
      <c r="O29" s="7">
        <f t="shared" si="31"/>
        <v>91176</v>
      </c>
      <c r="P29" s="7">
        <f t="shared" si="30"/>
        <v>93577</v>
      </c>
      <c r="Q29" s="7"/>
      <c r="R29" s="7">
        <f t="shared" si="32"/>
        <v>89275</v>
      </c>
      <c r="S29" s="7">
        <f t="shared" si="33"/>
        <v>88335</v>
      </c>
      <c r="T29" s="56"/>
      <c r="U29" s="7">
        <f t="shared" si="33"/>
        <v>190800</v>
      </c>
      <c r="V29" s="7">
        <f t="shared" si="33"/>
        <v>183300</v>
      </c>
      <c r="W29" s="7">
        <f t="shared" ref="W29:W52" si="37">W28</f>
        <v>168446</v>
      </c>
      <c r="X29" s="7">
        <f t="shared" ref="X29:X57" si="38">X28</f>
        <v>158430</v>
      </c>
      <c r="Y29" s="7">
        <f t="shared" ref="Y29:AA52" si="39">Y28</f>
        <v>162473</v>
      </c>
      <c r="Z29" s="7">
        <f t="shared" ref="Z29:AB57" si="40">Z28</f>
        <v>155147</v>
      </c>
      <c r="AA29" s="7">
        <f t="shared" si="39"/>
        <v>168569</v>
      </c>
      <c r="AB29" s="7">
        <f t="shared" si="40"/>
        <v>187103</v>
      </c>
      <c r="AC29" s="7">
        <f t="shared" ref="AC29:AC52" si="41">AC28</f>
        <v>162613</v>
      </c>
      <c r="AD29" s="7">
        <f t="shared" ref="AD29:AD57" si="42">AD28</f>
        <v>153255</v>
      </c>
    </row>
    <row r="30" spans="1:30" s="5" customFormat="1" ht="18.75" x14ac:dyDescent="0.25">
      <c r="A30" s="30">
        <v>49766</v>
      </c>
      <c r="B30" s="31">
        <v>13</v>
      </c>
      <c r="C30" s="31"/>
      <c r="D30" s="7">
        <f t="shared" si="23"/>
        <v>99000</v>
      </c>
      <c r="E30" s="7">
        <f t="shared" si="23"/>
        <v>97950</v>
      </c>
      <c r="F30" s="7">
        <f t="shared" si="24"/>
        <v>88425</v>
      </c>
      <c r="G30" s="7">
        <f t="shared" si="25"/>
        <v>87375</v>
      </c>
      <c r="H30" s="7">
        <f t="shared" si="24"/>
        <v>109050</v>
      </c>
      <c r="I30" s="7">
        <f t="shared" si="25"/>
        <v>99750</v>
      </c>
      <c r="J30" s="7">
        <f t="shared" si="26"/>
        <v>93738</v>
      </c>
      <c r="K30" s="7">
        <f t="shared" si="27"/>
        <v>92775</v>
      </c>
      <c r="L30" s="7">
        <f t="shared" si="28"/>
        <v>91702</v>
      </c>
      <c r="M30" s="7">
        <f t="shared" si="29"/>
        <v>91601</v>
      </c>
      <c r="N30" s="7">
        <f t="shared" si="30"/>
        <v>92732</v>
      </c>
      <c r="O30" s="7">
        <f t="shared" si="31"/>
        <v>91176</v>
      </c>
      <c r="P30" s="7">
        <f t="shared" si="30"/>
        <v>93577</v>
      </c>
      <c r="Q30" s="7"/>
      <c r="R30" s="7">
        <f t="shared" si="32"/>
        <v>89275</v>
      </c>
      <c r="S30" s="7">
        <f t="shared" si="33"/>
        <v>88335</v>
      </c>
      <c r="T30" s="56"/>
      <c r="U30" s="7">
        <f t="shared" si="33"/>
        <v>190800</v>
      </c>
      <c r="V30" s="7">
        <f t="shared" si="33"/>
        <v>183300</v>
      </c>
      <c r="W30" s="7">
        <f t="shared" si="37"/>
        <v>168446</v>
      </c>
      <c r="X30" s="7">
        <f t="shared" si="38"/>
        <v>158430</v>
      </c>
      <c r="Y30" s="7">
        <f t="shared" si="39"/>
        <v>162473</v>
      </c>
      <c r="Z30" s="7">
        <f t="shared" si="40"/>
        <v>155147</v>
      </c>
      <c r="AA30" s="7">
        <f t="shared" si="39"/>
        <v>168569</v>
      </c>
      <c r="AB30" s="7">
        <f t="shared" si="40"/>
        <v>187103</v>
      </c>
      <c r="AC30" s="7">
        <f t="shared" si="41"/>
        <v>162613</v>
      </c>
      <c r="AD30" s="7">
        <f t="shared" si="42"/>
        <v>153255</v>
      </c>
    </row>
    <row r="31" spans="1:30" s="5" customFormat="1" ht="18.75" x14ac:dyDescent="0.25">
      <c r="A31" s="30">
        <v>50131</v>
      </c>
      <c r="B31" s="31">
        <v>14</v>
      </c>
      <c r="C31" s="31"/>
      <c r="D31" s="7">
        <f t="shared" si="23"/>
        <v>99000</v>
      </c>
      <c r="E31" s="7">
        <f t="shared" si="23"/>
        <v>97950</v>
      </c>
      <c r="F31" s="7">
        <f t="shared" si="24"/>
        <v>88425</v>
      </c>
      <c r="G31" s="7">
        <f t="shared" si="25"/>
        <v>87375</v>
      </c>
      <c r="H31" s="7">
        <f t="shared" si="24"/>
        <v>109050</v>
      </c>
      <c r="I31" s="7">
        <f t="shared" si="25"/>
        <v>99750</v>
      </c>
      <c r="J31" s="7">
        <f t="shared" si="26"/>
        <v>93738</v>
      </c>
      <c r="K31" s="7">
        <f t="shared" si="27"/>
        <v>92775</v>
      </c>
      <c r="L31" s="7">
        <f t="shared" si="28"/>
        <v>91702</v>
      </c>
      <c r="M31" s="7">
        <f t="shared" si="29"/>
        <v>91601</v>
      </c>
      <c r="N31" s="7">
        <f t="shared" si="30"/>
        <v>92732</v>
      </c>
      <c r="O31" s="7">
        <f t="shared" si="31"/>
        <v>91176</v>
      </c>
      <c r="P31" s="7">
        <f t="shared" si="30"/>
        <v>93577</v>
      </c>
      <c r="Q31" s="7"/>
      <c r="R31" s="7">
        <f t="shared" si="32"/>
        <v>89275</v>
      </c>
      <c r="S31" s="7">
        <f t="shared" si="33"/>
        <v>88335</v>
      </c>
      <c r="T31" s="56"/>
      <c r="U31" s="7">
        <f t="shared" si="33"/>
        <v>190800</v>
      </c>
      <c r="V31" s="7">
        <f t="shared" si="33"/>
        <v>183300</v>
      </c>
      <c r="W31" s="7">
        <f t="shared" si="37"/>
        <v>168446</v>
      </c>
      <c r="X31" s="7">
        <f t="shared" si="38"/>
        <v>158430</v>
      </c>
      <c r="Y31" s="7">
        <f t="shared" si="39"/>
        <v>162473</v>
      </c>
      <c r="Z31" s="7">
        <f t="shared" si="40"/>
        <v>155147</v>
      </c>
      <c r="AA31" s="7">
        <f t="shared" si="39"/>
        <v>168569</v>
      </c>
      <c r="AB31" s="7">
        <f t="shared" si="40"/>
        <v>187103</v>
      </c>
      <c r="AC31" s="7">
        <f t="shared" si="41"/>
        <v>162613</v>
      </c>
      <c r="AD31" s="7">
        <f t="shared" si="42"/>
        <v>153255</v>
      </c>
    </row>
    <row r="32" spans="1:30" s="5" customFormat="1" ht="18.75" x14ac:dyDescent="0.25">
      <c r="A32" s="30">
        <v>50496</v>
      </c>
      <c r="B32" s="31">
        <v>15</v>
      </c>
      <c r="C32" s="31"/>
      <c r="D32" s="7">
        <f t="shared" si="23"/>
        <v>99000</v>
      </c>
      <c r="E32" s="7">
        <f t="shared" si="23"/>
        <v>97950</v>
      </c>
      <c r="F32" s="7">
        <f t="shared" si="24"/>
        <v>88425</v>
      </c>
      <c r="G32" s="7">
        <f t="shared" si="25"/>
        <v>87375</v>
      </c>
      <c r="H32" s="7">
        <f t="shared" si="24"/>
        <v>109050</v>
      </c>
      <c r="I32" s="7">
        <f t="shared" si="25"/>
        <v>99750</v>
      </c>
      <c r="J32" s="7">
        <f t="shared" si="26"/>
        <v>93738</v>
      </c>
      <c r="K32" s="7">
        <f t="shared" si="27"/>
        <v>92775</v>
      </c>
      <c r="L32" s="7">
        <f t="shared" si="28"/>
        <v>91702</v>
      </c>
      <c r="M32" s="7">
        <f t="shared" si="29"/>
        <v>91601</v>
      </c>
      <c r="N32" s="7">
        <f t="shared" si="30"/>
        <v>92732</v>
      </c>
      <c r="O32" s="7">
        <f t="shared" si="31"/>
        <v>91176</v>
      </c>
      <c r="P32" s="7">
        <f t="shared" si="30"/>
        <v>93577</v>
      </c>
      <c r="Q32" s="7"/>
      <c r="R32" s="7">
        <f t="shared" si="32"/>
        <v>89275</v>
      </c>
      <c r="S32" s="7">
        <f t="shared" si="33"/>
        <v>88335</v>
      </c>
      <c r="T32" s="56"/>
      <c r="U32" s="7">
        <f t="shared" si="33"/>
        <v>190800</v>
      </c>
      <c r="V32" s="7">
        <f t="shared" si="33"/>
        <v>183300</v>
      </c>
      <c r="W32" s="7">
        <f t="shared" si="37"/>
        <v>168446</v>
      </c>
      <c r="X32" s="7">
        <f t="shared" si="38"/>
        <v>158430</v>
      </c>
      <c r="Y32" s="7">
        <f t="shared" si="39"/>
        <v>162473</v>
      </c>
      <c r="Z32" s="7">
        <f t="shared" si="40"/>
        <v>155147</v>
      </c>
      <c r="AA32" s="7">
        <f t="shared" si="39"/>
        <v>168569</v>
      </c>
      <c r="AB32" s="7">
        <f t="shared" si="40"/>
        <v>187103</v>
      </c>
      <c r="AC32" s="7">
        <f t="shared" si="41"/>
        <v>162613</v>
      </c>
      <c r="AD32" s="7">
        <f t="shared" si="42"/>
        <v>153255</v>
      </c>
    </row>
    <row r="33" spans="1:30" s="5" customFormat="1" ht="18.75" x14ac:dyDescent="0.25">
      <c r="A33" s="30">
        <v>50861</v>
      </c>
      <c r="B33" s="31">
        <v>16</v>
      </c>
      <c r="C33" s="31"/>
      <c r="D33" s="7">
        <f t="shared" ref="D33:S33" si="43">D28</f>
        <v>99000</v>
      </c>
      <c r="E33" s="7">
        <f t="shared" si="43"/>
        <v>97950</v>
      </c>
      <c r="F33" s="7">
        <f t="shared" ref="F33:G33" si="44">F28</f>
        <v>88425</v>
      </c>
      <c r="G33" s="7">
        <f t="shared" si="44"/>
        <v>87375</v>
      </c>
      <c r="H33" s="7">
        <f t="shared" si="43"/>
        <v>109050</v>
      </c>
      <c r="I33" s="7">
        <f t="shared" si="43"/>
        <v>99750</v>
      </c>
      <c r="J33" s="7">
        <f t="shared" si="43"/>
        <v>93738</v>
      </c>
      <c r="K33" s="7">
        <f t="shared" si="43"/>
        <v>92775</v>
      </c>
      <c r="L33" s="7">
        <f t="shared" si="43"/>
        <v>91702</v>
      </c>
      <c r="M33" s="7">
        <f t="shared" si="43"/>
        <v>91601</v>
      </c>
      <c r="N33" s="7">
        <f t="shared" si="43"/>
        <v>92732</v>
      </c>
      <c r="O33" s="7">
        <f t="shared" si="43"/>
        <v>91176</v>
      </c>
      <c r="P33" s="7">
        <f t="shared" ref="P33" si="45">P28</f>
        <v>93577</v>
      </c>
      <c r="Q33" s="7"/>
      <c r="R33" s="7">
        <f t="shared" si="43"/>
        <v>89275</v>
      </c>
      <c r="S33" s="7">
        <f t="shared" si="43"/>
        <v>88335</v>
      </c>
      <c r="T33" s="56"/>
      <c r="U33" s="7">
        <f t="shared" si="33"/>
        <v>190800</v>
      </c>
      <c r="V33" s="7">
        <f t="shared" si="33"/>
        <v>183300</v>
      </c>
      <c r="W33" s="7">
        <f t="shared" si="37"/>
        <v>168446</v>
      </c>
      <c r="X33" s="7">
        <f t="shared" si="38"/>
        <v>158430</v>
      </c>
      <c r="Y33" s="7">
        <f t="shared" si="39"/>
        <v>162473</v>
      </c>
      <c r="Z33" s="7">
        <f t="shared" si="40"/>
        <v>155147</v>
      </c>
      <c r="AA33" s="7">
        <f t="shared" si="39"/>
        <v>168569</v>
      </c>
      <c r="AB33" s="7">
        <f t="shared" si="40"/>
        <v>187103</v>
      </c>
      <c r="AC33" s="7">
        <f t="shared" si="41"/>
        <v>162613</v>
      </c>
      <c r="AD33" s="7">
        <f t="shared" si="42"/>
        <v>153255</v>
      </c>
    </row>
    <row r="34" spans="1:30" s="5" customFormat="1" ht="18.75" x14ac:dyDescent="0.25">
      <c r="A34" s="30">
        <v>51227</v>
      </c>
      <c r="B34" s="31">
        <v>17</v>
      </c>
      <c r="C34" s="31"/>
      <c r="D34" s="7">
        <f t="shared" si="23"/>
        <v>99000</v>
      </c>
      <c r="E34" s="7">
        <f t="shared" si="23"/>
        <v>97950</v>
      </c>
      <c r="F34" s="7">
        <f t="shared" ref="F34:H42" si="46">F33</f>
        <v>88425</v>
      </c>
      <c r="G34" s="7">
        <f t="shared" ref="G34:I47" si="47">G33</f>
        <v>87375</v>
      </c>
      <c r="H34" s="7">
        <f t="shared" si="46"/>
        <v>109050</v>
      </c>
      <c r="I34" s="7">
        <f t="shared" si="47"/>
        <v>99750</v>
      </c>
      <c r="J34" s="7">
        <f t="shared" ref="J34:J42" si="48">J33</f>
        <v>93738</v>
      </c>
      <c r="K34" s="7">
        <f t="shared" ref="K34:K47" si="49">K33</f>
        <v>92775</v>
      </c>
      <c r="L34" s="7">
        <f t="shared" ref="L34:L42" si="50">L33</f>
        <v>91702</v>
      </c>
      <c r="M34" s="7">
        <f t="shared" ref="M34:M47" si="51">M33</f>
        <v>91601</v>
      </c>
      <c r="N34" s="7">
        <f t="shared" ref="N34:P42" si="52">N33</f>
        <v>92732</v>
      </c>
      <c r="O34" s="7">
        <f t="shared" ref="O34:O47" si="53">O33</f>
        <v>91176</v>
      </c>
      <c r="P34" s="7">
        <f t="shared" si="52"/>
        <v>93577</v>
      </c>
      <c r="Q34" s="7"/>
      <c r="R34" s="7">
        <f t="shared" ref="R34:R42" si="54">R33</f>
        <v>89275</v>
      </c>
      <c r="S34" s="7">
        <f t="shared" ref="S34:V53" si="55">S33</f>
        <v>88335</v>
      </c>
      <c r="T34" s="56"/>
      <c r="U34" s="7">
        <f t="shared" si="33"/>
        <v>190800</v>
      </c>
      <c r="V34" s="7">
        <f t="shared" si="33"/>
        <v>183300</v>
      </c>
      <c r="W34" s="7">
        <f t="shared" si="37"/>
        <v>168446</v>
      </c>
      <c r="X34" s="7">
        <f t="shared" si="38"/>
        <v>158430</v>
      </c>
      <c r="Y34" s="7">
        <f t="shared" si="39"/>
        <v>162473</v>
      </c>
      <c r="Z34" s="7">
        <f t="shared" si="40"/>
        <v>155147</v>
      </c>
      <c r="AA34" s="7">
        <f t="shared" si="39"/>
        <v>168569</v>
      </c>
      <c r="AB34" s="7">
        <f t="shared" si="40"/>
        <v>187103</v>
      </c>
      <c r="AC34" s="7">
        <f t="shared" si="41"/>
        <v>162613</v>
      </c>
      <c r="AD34" s="7">
        <f t="shared" si="42"/>
        <v>153255</v>
      </c>
    </row>
    <row r="35" spans="1:30" s="5" customFormat="1" ht="18.75" x14ac:dyDescent="0.25">
      <c r="A35" s="30">
        <v>51592</v>
      </c>
      <c r="B35" s="31">
        <v>18</v>
      </c>
      <c r="C35" s="31"/>
      <c r="D35" s="7">
        <f t="shared" si="23"/>
        <v>99000</v>
      </c>
      <c r="E35" s="7">
        <f t="shared" si="23"/>
        <v>97950</v>
      </c>
      <c r="F35" s="7">
        <f t="shared" si="46"/>
        <v>88425</v>
      </c>
      <c r="G35" s="7">
        <f t="shared" si="47"/>
        <v>87375</v>
      </c>
      <c r="H35" s="7">
        <f t="shared" si="46"/>
        <v>109050</v>
      </c>
      <c r="I35" s="7">
        <f t="shared" si="47"/>
        <v>99750</v>
      </c>
      <c r="J35" s="7">
        <f t="shared" si="48"/>
        <v>93738</v>
      </c>
      <c r="K35" s="7">
        <f t="shared" si="49"/>
        <v>92775</v>
      </c>
      <c r="L35" s="7">
        <f t="shared" si="50"/>
        <v>91702</v>
      </c>
      <c r="M35" s="7">
        <f t="shared" si="51"/>
        <v>91601</v>
      </c>
      <c r="N35" s="7">
        <f t="shared" si="52"/>
        <v>92732</v>
      </c>
      <c r="O35" s="7">
        <f t="shared" si="53"/>
        <v>91176</v>
      </c>
      <c r="P35" s="7">
        <f t="shared" si="52"/>
        <v>93577</v>
      </c>
      <c r="Q35" s="7"/>
      <c r="R35" s="7">
        <f t="shared" si="54"/>
        <v>89275</v>
      </c>
      <c r="S35" s="7">
        <f t="shared" si="55"/>
        <v>88335</v>
      </c>
      <c r="T35" s="56"/>
      <c r="U35" s="7">
        <f t="shared" si="33"/>
        <v>190800</v>
      </c>
      <c r="V35" s="7">
        <f t="shared" si="33"/>
        <v>183300</v>
      </c>
      <c r="W35" s="7">
        <f t="shared" si="37"/>
        <v>168446</v>
      </c>
      <c r="X35" s="7">
        <f t="shared" si="38"/>
        <v>158430</v>
      </c>
      <c r="Y35" s="7">
        <f t="shared" si="39"/>
        <v>162473</v>
      </c>
      <c r="Z35" s="7">
        <f t="shared" si="40"/>
        <v>155147</v>
      </c>
      <c r="AA35" s="7">
        <f t="shared" si="39"/>
        <v>168569</v>
      </c>
      <c r="AB35" s="7">
        <f t="shared" si="40"/>
        <v>187103</v>
      </c>
      <c r="AC35" s="7">
        <f t="shared" si="41"/>
        <v>162613</v>
      </c>
      <c r="AD35" s="7">
        <f t="shared" si="42"/>
        <v>153255</v>
      </c>
    </row>
    <row r="36" spans="1:30" s="5" customFormat="1" ht="18.75" x14ac:dyDescent="0.25">
      <c r="A36" s="30">
        <v>51957</v>
      </c>
      <c r="B36" s="31">
        <v>19</v>
      </c>
      <c r="C36" s="31"/>
      <c r="D36" s="7">
        <f t="shared" si="23"/>
        <v>99000</v>
      </c>
      <c r="E36" s="7">
        <f t="shared" si="23"/>
        <v>97950</v>
      </c>
      <c r="F36" s="7">
        <f t="shared" si="46"/>
        <v>88425</v>
      </c>
      <c r="G36" s="7">
        <f t="shared" si="47"/>
        <v>87375</v>
      </c>
      <c r="H36" s="7">
        <f t="shared" si="46"/>
        <v>109050</v>
      </c>
      <c r="I36" s="7">
        <f t="shared" si="47"/>
        <v>99750</v>
      </c>
      <c r="J36" s="7">
        <f t="shared" si="48"/>
        <v>93738</v>
      </c>
      <c r="K36" s="7">
        <f t="shared" si="49"/>
        <v>92775</v>
      </c>
      <c r="L36" s="7">
        <f t="shared" si="50"/>
        <v>91702</v>
      </c>
      <c r="M36" s="7">
        <f t="shared" si="51"/>
        <v>91601</v>
      </c>
      <c r="N36" s="7">
        <f t="shared" si="52"/>
        <v>92732</v>
      </c>
      <c r="O36" s="7">
        <f t="shared" si="53"/>
        <v>91176</v>
      </c>
      <c r="P36" s="7">
        <f t="shared" si="52"/>
        <v>93577</v>
      </c>
      <c r="Q36" s="7"/>
      <c r="R36" s="7">
        <f t="shared" si="54"/>
        <v>89275</v>
      </c>
      <c r="S36" s="7">
        <f t="shared" si="55"/>
        <v>88335</v>
      </c>
      <c r="T36" s="56"/>
      <c r="U36" s="7">
        <f t="shared" si="33"/>
        <v>190800</v>
      </c>
      <c r="V36" s="7">
        <f t="shared" si="33"/>
        <v>183300</v>
      </c>
      <c r="W36" s="7">
        <f t="shared" si="37"/>
        <v>168446</v>
      </c>
      <c r="X36" s="7">
        <f t="shared" si="38"/>
        <v>158430</v>
      </c>
      <c r="Y36" s="7">
        <f t="shared" si="39"/>
        <v>162473</v>
      </c>
      <c r="Z36" s="7">
        <f t="shared" si="40"/>
        <v>155147</v>
      </c>
      <c r="AA36" s="7">
        <f t="shared" si="39"/>
        <v>168569</v>
      </c>
      <c r="AB36" s="7">
        <f t="shared" si="40"/>
        <v>187103</v>
      </c>
      <c r="AC36" s="7">
        <f t="shared" si="41"/>
        <v>162613</v>
      </c>
      <c r="AD36" s="7">
        <f t="shared" si="42"/>
        <v>153255</v>
      </c>
    </row>
    <row r="37" spans="1:30" s="5" customFormat="1" ht="18.75" x14ac:dyDescent="0.25">
      <c r="A37" s="30">
        <v>52322</v>
      </c>
      <c r="B37" s="31">
        <v>20</v>
      </c>
      <c r="C37" s="31"/>
      <c r="D37" s="7">
        <f t="shared" si="23"/>
        <v>99000</v>
      </c>
      <c r="E37" s="7">
        <f t="shared" si="23"/>
        <v>97950</v>
      </c>
      <c r="F37" s="7">
        <f t="shared" si="46"/>
        <v>88425</v>
      </c>
      <c r="G37" s="7">
        <f t="shared" si="47"/>
        <v>87375</v>
      </c>
      <c r="H37" s="7">
        <f t="shared" si="46"/>
        <v>109050</v>
      </c>
      <c r="I37" s="7">
        <f t="shared" si="47"/>
        <v>99750</v>
      </c>
      <c r="J37" s="7">
        <f t="shared" si="48"/>
        <v>93738</v>
      </c>
      <c r="K37" s="7">
        <f t="shared" si="49"/>
        <v>92775</v>
      </c>
      <c r="L37" s="7">
        <f t="shared" si="50"/>
        <v>91702</v>
      </c>
      <c r="M37" s="7">
        <f t="shared" si="51"/>
        <v>91601</v>
      </c>
      <c r="N37" s="7">
        <f t="shared" si="52"/>
        <v>92732</v>
      </c>
      <c r="O37" s="7">
        <f t="shared" si="53"/>
        <v>91176</v>
      </c>
      <c r="P37" s="7">
        <f t="shared" si="52"/>
        <v>93577</v>
      </c>
      <c r="Q37" s="7"/>
      <c r="R37" s="7">
        <f t="shared" si="54"/>
        <v>89275</v>
      </c>
      <c r="S37" s="7">
        <f t="shared" si="55"/>
        <v>88335</v>
      </c>
      <c r="T37" s="56"/>
      <c r="U37" s="7">
        <f t="shared" si="33"/>
        <v>190800</v>
      </c>
      <c r="V37" s="7">
        <f t="shared" si="33"/>
        <v>183300</v>
      </c>
      <c r="W37" s="7">
        <f t="shared" si="37"/>
        <v>168446</v>
      </c>
      <c r="X37" s="7">
        <f t="shared" si="38"/>
        <v>158430</v>
      </c>
      <c r="Y37" s="7">
        <f t="shared" si="39"/>
        <v>162473</v>
      </c>
      <c r="Z37" s="7">
        <f t="shared" si="40"/>
        <v>155147</v>
      </c>
      <c r="AA37" s="7">
        <f t="shared" si="39"/>
        <v>168569</v>
      </c>
      <c r="AB37" s="7">
        <f t="shared" si="40"/>
        <v>187103</v>
      </c>
      <c r="AC37" s="7">
        <f t="shared" si="41"/>
        <v>162613</v>
      </c>
      <c r="AD37" s="7">
        <f t="shared" si="42"/>
        <v>153255</v>
      </c>
    </row>
    <row r="38" spans="1:30" s="5" customFormat="1" ht="18.75" x14ac:dyDescent="0.25">
      <c r="A38" s="30">
        <v>52688</v>
      </c>
      <c r="B38" s="31">
        <v>21</v>
      </c>
      <c r="C38" s="31"/>
      <c r="D38" s="7">
        <f t="shared" si="23"/>
        <v>99000</v>
      </c>
      <c r="E38" s="7">
        <f t="shared" si="23"/>
        <v>97950</v>
      </c>
      <c r="F38" s="7">
        <f t="shared" si="46"/>
        <v>88425</v>
      </c>
      <c r="G38" s="7">
        <f t="shared" si="47"/>
        <v>87375</v>
      </c>
      <c r="H38" s="7">
        <f t="shared" si="46"/>
        <v>109050</v>
      </c>
      <c r="I38" s="7">
        <f t="shared" si="47"/>
        <v>99750</v>
      </c>
      <c r="J38" s="7">
        <f t="shared" si="48"/>
        <v>93738</v>
      </c>
      <c r="K38" s="7">
        <f t="shared" si="49"/>
        <v>92775</v>
      </c>
      <c r="L38" s="7">
        <f t="shared" si="50"/>
        <v>91702</v>
      </c>
      <c r="M38" s="7">
        <f t="shared" si="51"/>
        <v>91601</v>
      </c>
      <c r="N38" s="7">
        <f t="shared" si="52"/>
        <v>92732</v>
      </c>
      <c r="O38" s="7">
        <f t="shared" si="53"/>
        <v>91176</v>
      </c>
      <c r="P38" s="7">
        <f t="shared" si="52"/>
        <v>93577</v>
      </c>
      <c r="Q38" s="7"/>
      <c r="R38" s="7">
        <f t="shared" si="54"/>
        <v>89275</v>
      </c>
      <c r="S38" s="7">
        <f t="shared" si="55"/>
        <v>88335</v>
      </c>
      <c r="T38" s="56"/>
      <c r="U38" s="7">
        <f t="shared" si="33"/>
        <v>190800</v>
      </c>
      <c r="V38" s="7">
        <f t="shared" si="33"/>
        <v>183300</v>
      </c>
      <c r="W38" s="7">
        <f t="shared" si="37"/>
        <v>168446</v>
      </c>
      <c r="X38" s="7">
        <f t="shared" si="38"/>
        <v>158430</v>
      </c>
      <c r="Y38" s="7">
        <f t="shared" si="39"/>
        <v>162473</v>
      </c>
      <c r="Z38" s="7">
        <f t="shared" si="40"/>
        <v>155147</v>
      </c>
      <c r="AA38" s="7">
        <f t="shared" si="39"/>
        <v>168569</v>
      </c>
      <c r="AB38" s="7">
        <f t="shared" si="40"/>
        <v>187103</v>
      </c>
      <c r="AC38" s="7">
        <f t="shared" si="41"/>
        <v>162613</v>
      </c>
      <c r="AD38" s="7">
        <f t="shared" si="42"/>
        <v>153255</v>
      </c>
    </row>
    <row r="39" spans="1:30" s="5" customFormat="1" ht="18.75" x14ac:dyDescent="0.25">
      <c r="A39" s="30">
        <v>53053</v>
      </c>
      <c r="B39" s="31">
        <v>22</v>
      </c>
      <c r="C39" s="31"/>
      <c r="D39" s="7">
        <f t="shared" si="23"/>
        <v>99000</v>
      </c>
      <c r="E39" s="7">
        <f t="shared" si="23"/>
        <v>97950</v>
      </c>
      <c r="F39" s="7">
        <f t="shared" si="46"/>
        <v>88425</v>
      </c>
      <c r="G39" s="7">
        <f t="shared" si="47"/>
        <v>87375</v>
      </c>
      <c r="H39" s="7">
        <f t="shared" si="46"/>
        <v>109050</v>
      </c>
      <c r="I39" s="7">
        <f t="shared" si="47"/>
        <v>99750</v>
      </c>
      <c r="J39" s="7">
        <f t="shared" si="48"/>
        <v>93738</v>
      </c>
      <c r="K39" s="7">
        <f t="shared" si="49"/>
        <v>92775</v>
      </c>
      <c r="L39" s="7">
        <f t="shared" si="50"/>
        <v>91702</v>
      </c>
      <c r="M39" s="7">
        <f t="shared" si="51"/>
        <v>91601</v>
      </c>
      <c r="N39" s="7">
        <f t="shared" si="52"/>
        <v>92732</v>
      </c>
      <c r="O39" s="7">
        <f t="shared" si="53"/>
        <v>91176</v>
      </c>
      <c r="P39" s="7">
        <f t="shared" si="52"/>
        <v>93577</v>
      </c>
      <c r="Q39" s="7"/>
      <c r="R39" s="7">
        <f t="shared" si="54"/>
        <v>89275</v>
      </c>
      <c r="S39" s="7">
        <f t="shared" si="55"/>
        <v>88335</v>
      </c>
      <c r="T39" s="56"/>
      <c r="U39" s="7">
        <f t="shared" si="33"/>
        <v>190800</v>
      </c>
      <c r="V39" s="7">
        <f t="shared" si="33"/>
        <v>183300</v>
      </c>
      <c r="W39" s="7">
        <f t="shared" si="37"/>
        <v>168446</v>
      </c>
      <c r="X39" s="7">
        <f t="shared" si="38"/>
        <v>158430</v>
      </c>
      <c r="Y39" s="7">
        <f t="shared" si="39"/>
        <v>162473</v>
      </c>
      <c r="Z39" s="7">
        <f t="shared" si="40"/>
        <v>155147</v>
      </c>
      <c r="AA39" s="7">
        <f t="shared" si="39"/>
        <v>168569</v>
      </c>
      <c r="AB39" s="7">
        <f t="shared" si="40"/>
        <v>187103</v>
      </c>
      <c r="AC39" s="7">
        <f t="shared" si="41"/>
        <v>162613</v>
      </c>
      <c r="AD39" s="7">
        <f t="shared" si="42"/>
        <v>153255</v>
      </c>
    </row>
    <row r="40" spans="1:30" s="5" customFormat="1" ht="18.75" x14ac:dyDescent="0.25">
      <c r="A40" s="30">
        <v>53418</v>
      </c>
      <c r="B40" s="31">
        <v>23</v>
      </c>
      <c r="C40" s="31"/>
      <c r="D40" s="7">
        <f t="shared" si="23"/>
        <v>99000</v>
      </c>
      <c r="E40" s="7">
        <f t="shared" si="23"/>
        <v>97950</v>
      </c>
      <c r="F40" s="7">
        <f t="shared" si="46"/>
        <v>88425</v>
      </c>
      <c r="G40" s="7">
        <f t="shared" si="47"/>
        <v>87375</v>
      </c>
      <c r="H40" s="7">
        <f t="shared" si="46"/>
        <v>109050</v>
      </c>
      <c r="I40" s="7">
        <f t="shared" si="47"/>
        <v>99750</v>
      </c>
      <c r="J40" s="7">
        <f t="shared" si="48"/>
        <v>93738</v>
      </c>
      <c r="K40" s="7">
        <f t="shared" si="49"/>
        <v>92775</v>
      </c>
      <c r="L40" s="7">
        <f t="shared" si="50"/>
        <v>91702</v>
      </c>
      <c r="M40" s="7">
        <f t="shared" si="51"/>
        <v>91601</v>
      </c>
      <c r="N40" s="7">
        <f t="shared" si="52"/>
        <v>92732</v>
      </c>
      <c r="O40" s="7">
        <f t="shared" si="53"/>
        <v>91176</v>
      </c>
      <c r="P40" s="7">
        <f t="shared" si="52"/>
        <v>93577</v>
      </c>
      <c r="Q40" s="7"/>
      <c r="R40" s="7">
        <f t="shared" si="54"/>
        <v>89275</v>
      </c>
      <c r="S40" s="7">
        <f t="shared" si="55"/>
        <v>88335</v>
      </c>
      <c r="T40" s="56"/>
      <c r="U40" s="7">
        <f t="shared" si="33"/>
        <v>190800</v>
      </c>
      <c r="V40" s="7">
        <f t="shared" si="33"/>
        <v>183300</v>
      </c>
      <c r="W40" s="7">
        <f t="shared" si="37"/>
        <v>168446</v>
      </c>
      <c r="X40" s="7">
        <f t="shared" si="38"/>
        <v>158430</v>
      </c>
      <c r="Y40" s="7">
        <f t="shared" si="39"/>
        <v>162473</v>
      </c>
      <c r="Z40" s="7">
        <f t="shared" si="40"/>
        <v>155147</v>
      </c>
      <c r="AA40" s="7">
        <f t="shared" si="39"/>
        <v>168569</v>
      </c>
      <c r="AB40" s="7">
        <f t="shared" si="40"/>
        <v>187103</v>
      </c>
      <c r="AC40" s="7">
        <f t="shared" si="41"/>
        <v>162613</v>
      </c>
      <c r="AD40" s="7">
        <f t="shared" si="42"/>
        <v>153255</v>
      </c>
    </row>
    <row r="41" spans="1:30" s="5" customFormat="1" ht="18.75" x14ac:dyDescent="0.25">
      <c r="A41" s="30">
        <v>53783</v>
      </c>
      <c r="B41" s="31">
        <v>24</v>
      </c>
      <c r="C41" s="31"/>
      <c r="D41" s="7">
        <f t="shared" si="23"/>
        <v>99000</v>
      </c>
      <c r="E41" s="7">
        <f t="shared" si="23"/>
        <v>97950</v>
      </c>
      <c r="F41" s="7">
        <f t="shared" si="46"/>
        <v>88425</v>
      </c>
      <c r="G41" s="7">
        <f t="shared" si="47"/>
        <v>87375</v>
      </c>
      <c r="H41" s="7">
        <f t="shared" si="46"/>
        <v>109050</v>
      </c>
      <c r="I41" s="7">
        <f t="shared" si="47"/>
        <v>99750</v>
      </c>
      <c r="J41" s="7">
        <f t="shared" si="48"/>
        <v>93738</v>
      </c>
      <c r="K41" s="7">
        <f t="shared" si="49"/>
        <v>92775</v>
      </c>
      <c r="L41" s="7">
        <f t="shared" si="50"/>
        <v>91702</v>
      </c>
      <c r="M41" s="7">
        <f t="shared" si="51"/>
        <v>91601</v>
      </c>
      <c r="N41" s="7">
        <f t="shared" si="52"/>
        <v>92732</v>
      </c>
      <c r="O41" s="7">
        <f t="shared" si="53"/>
        <v>91176</v>
      </c>
      <c r="P41" s="7">
        <f t="shared" si="52"/>
        <v>93577</v>
      </c>
      <c r="Q41" s="7"/>
      <c r="R41" s="7">
        <f t="shared" si="54"/>
        <v>89275</v>
      </c>
      <c r="S41" s="7">
        <f t="shared" si="55"/>
        <v>88335</v>
      </c>
      <c r="T41" s="56"/>
      <c r="U41" s="7">
        <f t="shared" si="33"/>
        <v>190800</v>
      </c>
      <c r="V41" s="7">
        <f t="shared" si="33"/>
        <v>183300</v>
      </c>
      <c r="W41" s="7">
        <f t="shared" si="37"/>
        <v>168446</v>
      </c>
      <c r="X41" s="7">
        <f t="shared" si="38"/>
        <v>158430</v>
      </c>
      <c r="Y41" s="7">
        <f t="shared" si="39"/>
        <v>162473</v>
      </c>
      <c r="Z41" s="7">
        <f t="shared" si="40"/>
        <v>155147</v>
      </c>
      <c r="AA41" s="7">
        <f t="shared" si="39"/>
        <v>168569</v>
      </c>
      <c r="AB41" s="7">
        <f t="shared" si="40"/>
        <v>187103</v>
      </c>
      <c r="AC41" s="7">
        <f t="shared" si="41"/>
        <v>162613</v>
      </c>
      <c r="AD41" s="7">
        <f t="shared" si="42"/>
        <v>153255</v>
      </c>
    </row>
    <row r="42" spans="1:30" s="5" customFormat="1" ht="18.75" x14ac:dyDescent="0.25">
      <c r="A42" s="30">
        <v>54149</v>
      </c>
      <c r="B42" s="31">
        <v>25</v>
      </c>
      <c r="C42" s="31"/>
      <c r="D42" s="7">
        <f t="shared" si="23"/>
        <v>99000</v>
      </c>
      <c r="E42" s="7">
        <f t="shared" si="23"/>
        <v>97950</v>
      </c>
      <c r="F42" s="7">
        <f t="shared" si="46"/>
        <v>88425</v>
      </c>
      <c r="G42" s="7">
        <f t="shared" si="47"/>
        <v>87375</v>
      </c>
      <c r="H42" s="7">
        <f t="shared" si="46"/>
        <v>109050</v>
      </c>
      <c r="I42" s="7">
        <f t="shared" si="47"/>
        <v>99750</v>
      </c>
      <c r="J42" s="7">
        <f t="shared" si="48"/>
        <v>93738</v>
      </c>
      <c r="K42" s="7">
        <f t="shared" si="49"/>
        <v>92775</v>
      </c>
      <c r="L42" s="7">
        <f t="shared" si="50"/>
        <v>91702</v>
      </c>
      <c r="M42" s="7">
        <f t="shared" si="51"/>
        <v>91601</v>
      </c>
      <c r="N42" s="7">
        <f t="shared" si="52"/>
        <v>92732</v>
      </c>
      <c r="O42" s="7">
        <f t="shared" si="53"/>
        <v>91176</v>
      </c>
      <c r="P42" s="7">
        <f t="shared" si="52"/>
        <v>93577</v>
      </c>
      <c r="Q42" s="7"/>
      <c r="R42" s="7">
        <f t="shared" si="54"/>
        <v>89275</v>
      </c>
      <c r="S42" s="7">
        <f t="shared" si="55"/>
        <v>88335</v>
      </c>
      <c r="T42" s="56"/>
      <c r="U42" s="7">
        <f t="shared" si="33"/>
        <v>190800</v>
      </c>
      <c r="V42" s="7">
        <f t="shared" si="33"/>
        <v>183300</v>
      </c>
      <c r="W42" s="7">
        <f t="shared" si="37"/>
        <v>168446</v>
      </c>
      <c r="X42" s="7">
        <f t="shared" si="38"/>
        <v>158430</v>
      </c>
      <c r="Y42" s="7">
        <f t="shared" si="39"/>
        <v>162473</v>
      </c>
      <c r="Z42" s="7">
        <f t="shared" si="40"/>
        <v>155147</v>
      </c>
      <c r="AA42" s="7">
        <f t="shared" si="39"/>
        <v>168569</v>
      </c>
      <c r="AB42" s="7">
        <f t="shared" si="40"/>
        <v>187103</v>
      </c>
      <c r="AC42" s="7">
        <f t="shared" si="41"/>
        <v>162613</v>
      </c>
      <c r="AD42" s="7">
        <f t="shared" si="42"/>
        <v>153255</v>
      </c>
    </row>
    <row r="43" spans="1:30" s="5" customFormat="1" ht="18.75" x14ac:dyDescent="0.25">
      <c r="A43" s="30">
        <v>54514</v>
      </c>
      <c r="B43" s="31">
        <v>26</v>
      </c>
      <c r="C43" s="31"/>
      <c r="D43" s="7">
        <f>D12-27000</f>
        <v>1500000</v>
      </c>
      <c r="E43" s="7">
        <f t="shared" si="23"/>
        <v>97950</v>
      </c>
      <c r="F43" s="7">
        <f>F12-27000</f>
        <v>1500000</v>
      </c>
      <c r="G43" s="7">
        <f t="shared" si="47"/>
        <v>87375</v>
      </c>
      <c r="H43" s="7">
        <f>H12-27000</f>
        <v>1500000</v>
      </c>
      <c r="I43" s="7">
        <f t="shared" si="47"/>
        <v>99750</v>
      </c>
      <c r="J43" s="7">
        <f>J12-27000</f>
        <v>1500000</v>
      </c>
      <c r="K43" s="7">
        <f t="shared" si="49"/>
        <v>92775</v>
      </c>
      <c r="L43" s="7">
        <f>L12-27000</f>
        <v>1500000</v>
      </c>
      <c r="M43" s="7">
        <f t="shared" si="51"/>
        <v>91601</v>
      </c>
      <c r="N43" s="7">
        <f>N12-27000</f>
        <v>1500000</v>
      </c>
      <c r="O43" s="7">
        <f t="shared" si="53"/>
        <v>91176</v>
      </c>
      <c r="P43" s="7">
        <f>P12-27000</f>
        <v>1500000</v>
      </c>
      <c r="Q43" s="7"/>
      <c r="R43" s="7">
        <f>R12-27000</f>
        <v>1500000</v>
      </c>
      <c r="S43" s="7">
        <f t="shared" si="55"/>
        <v>88335</v>
      </c>
      <c r="T43" s="56"/>
      <c r="U43" s="7">
        <f t="shared" si="33"/>
        <v>190800</v>
      </c>
      <c r="V43" s="7">
        <f t="shared" si="33"/>
        <v>183300</v>
      </c>
      <c r="W43" s="7">
        <f t="shared" si="37"/>
        <v>168446</v>
      </c>
      <c r="X43" s="7">
        <f t="shared" si="38"/>
        <v>158430</v>
      </c>
      <c r="Y43" s="7">
        <f t="shared" si="39"/>
        <v>162473</v>
      </c>
      <c r="Z43" s="7">
        <f t="shared" si="40"/>
        <v>155147</v>
      </c>
      <c r="AA43" s="7">
        <f t="shared" si="39"/>
        <v>168569</v>
      </c>
      <c r="AB43" s="7">
        <f t="shared" si="40"/>
        <v>187103</v>
      </c>
      <c r="AC43" s="7">
        <f t="shared" si="41"/>
        <v>162613</v>
      </c>
      <c r="AD43" s="7">
        <f t="shared" si="42"/>
        <v>153255</v>
      </c>
    </row>
    <row r="44" spans="1:30" s="5" customFormat="1" ht="18.75" x14ac:dyDescent="0.25">
      <c r="A44" s="30">
        <v>54879</v>
      </c>
      <c r="B44" s="31">
        <v>27</v>
      </c>
      <c r="C44" s="31"/>
      <c r="E44" s="7">
        <f t="shared" ref="E44:E47" si="56">E43</f>
        <v>97950</v>
      </c>
      <c r="G44" s="7">
        <f t="shared" si="47"/>
        <v>87375</v>
      </c>
      <c r="I44" s="7">
        <f t="shared" si="47"/>
        <v>99750</v>
      </c>
      <c r="K44" s="7">
        <f t="shared" si="49"/>
        <v>92775</v>
      </c>
      <c r="M44" s="7">
        <f t="shared" si="51"/>
        <v>91601</v>
      </c>
      <c r="O44" s="7">
        <f t="shared" si="53"/>
        <v>91176</v>
      </c>
      <c r="P44" s="7"/>
      <c r="Q44" s="7"/>
      <c r="S44" s="7">
        <f t="shared" si="55"/>
        <v>88335</v>
      </c>
      <c r="T44" s="56"/>
      <c r="U44" s="7">
        <f t="shared" si="55"/>
        <v>190800</v>
      </c>
      <c r="V44" s="7">
        <f t="shared" si="55"/>
        <v>183300</v>
      </c>
      <c r="W44" s="7">
        <f t="shared" si="37"/>
        <v>168446</v>
      </c>
      <c r="X44" s="7">
        <f t="shared" si="38"/>
        <v>158430</v>
      </c>
      <c r="Y44" s="7">
        <f t="shared" si="39"/>
        <v>162473</v>
      </c>
      <c r="Z44" s="7">
        <f t="shared" si="40"/>
        <v>155147</v>
      </c>
      <c r="AA44" s="7">
        <f t="shared" si="39"/>
        <v>168569</v>
      </c>
      <c r="AB44" s="7">
        <f t="shared" si="40"/>
        <v>187103</v>
      </c>
      <c r="AC44" s="7">
        <f t="shared" si="41"/>
        <v>162613</v>
      </c>
      <c r="AD44" s="7">
        <f t="shared" si="42"/>
        <v>153255</v>
      </c>
    </row>
    <row r="45" spans="1:30" s="5" customFormat="1" ht="18.75" x14ac:dyDescent="0.25">
      <c r="A45" s="30">
        <v>55244</v>
      </c>
      <c r="B45" s="31">
        <v>28</v>
      </c>
      <c r="C45" s="31"/>
      <c r="E45" s="7">
        <f t="shared" si="56"/>
        <v>97950</v>
      </c>
      <c r="G45" s="7">
        <f t="shared" si="47"/>
        <v>87375</v>
      </c>
      <c r="I45" s="7">
        <f t="shared" si="47"/>
        <v>99750</v>
      </c>
      <c r="K45" s="7">
        <f t="shared" si="49"/>
        <v>92775</v>
      </c>
      <c r="M45" s="7">
        <f t="shared" si="51"/>
        <v>91601</v>
      </c>
      <c r="O45" s="7">
        <f t="shared" si="53"/>
        <v>91176</v>
      </c>
      <c r="P45" s="7"/>
      <c r="Q45" s="7"/>
      <c r="S45" s="7">
        <f t="shared" si="55"/>
        <v>88335</v>
      </c>
      <c r="T45" s="56"/>
      <c r="U45" s="7">
        <f t="shared" si="55"/>
        <v>190800</v>
      </c>
      <c r="V45" s="7">
        <f t="shared" si="55"/>
        <v>183300</v>
      </c>
      <c r="W45" s="7">
        <f t="shared" si="37"/>
        <v>168446</v>
      </c>
      <c r="X45" s="7">
        <f t="shared" si="38"/>
        <v>158430</v>
      </c>
      <c r="Y45" s="7">
        <f t="shared" si="39"/>
        <v>162473</v>
      </c>
      <c r="Z45" s="7">
        <f t="shared" si="40"/>
        <v>155147</v>
      </c>
      <c r="AA45" s="7">
        <f t="shared" si="39"/>
        <v>168569</v>
      </c>
      <c r="AB45" s="7">
        <f t="shared" si="40"/>
        <v>187103</v>
      </c>
      <c r="AC45" s="7">
        <f t="shared" si="41"/>
        <v>162613</v>
      </c>
      <c r="AD45" s="7">
        <f t="shared" si="42"/>
        <v>153255</v>
      </c>
    </row>
    <row r="46" spans="1:30" s="5" customFormat="1" ht="18.75" x14ac:dyDescent="0.25">
      <c r="A46" s="30">
        <v>55610</v>
      </c>
      <c r="B46" s="31">
        <v>29</v>
      </c>
      <c r="C46" s="31"/>
      <c r="E46" s="7">
        <f t="shared" si="56"/>
        <v>97950</v>
      </c>
      <c r="G46" s="7">
        <f t="shared" si="47"/>
        <v>87375</v>
      </c>
      <c r="I46" s="7">
        <f t="shared" si="47"/>
        <v>99750</v>
      </c>
      <c r="K46" s="7">
        <f t="shared" si="49"/>
        <v>92775</v>
      </c>
      <c r="M46" s="7">
        <f t="shared" si="51"/>
        <v>91601</v>
      </c>
      <c r="O46" s="7">
        <f t="shared" si="53"/>
        <v>91176</v>
      </c>
      <c r="P46" s="7"/>
      <c r="Q46" s="7"/>
      <c r="S46" s="7">
        <f t="shared" si="55"/>
        <v>88335</v>
      </c>
      <c r="T46" s="56"/>
      <c r="U46" s="7">
        <f t="shared" si="55"/>
        <v>190800</v>
      </c>
      <c r="V46" s="7">
        <f t="shared" si="55"/>
        <v>183300</v>
      </c>
      <c r="W46" s="7">
        <f t="shared" si="37"/>
        <v>168446</v>
      </c>
      <c r="X46" s="7">
        <f t="shared" si="38"/>
        <v>158430</v>
      </c>
      <c r="Y46" s="7">
        <f t="shared" si="39"/>
        <v>162473</v>
      </c>
      <c r="Z46" s="7">
        <f t="shared" si="40"/>
        <v>155147</v>
      </c>
      <c r="AA46" s="7">
        <f t="shared" si="39"/>
        <v>168569</v>
      </c>
      <c r="AB46" s="7">
        <f t="shared" si="40"/>
        <v>187103</v>
      </c>
      <c r="AC46" s="7">
        <f t="shared" si="41"/>
        <v>162613</v>
      </c>
      <c r="AD46" s="7">
        <f t="shared" si="42"/>
        <v>153255</v>
      </c>
    </row>
    <row r="47" spans="1:30" s="5" customFormat="1" ht="18.75" x14ac:dyDescent="0.25">
      <c r="A47" s="30">
        <v>55975</v>
      </c>
      <c r="B47" s="31">
        <v>30</v>
      </c>
      <c r="C47" s="31"/>
      <c r="E47" s="7">
        <f t="shared" si="56"/>
        <v>97950</v>
      </c>
      <c r="G47" s="7">
        <f t="shared" si="47"/>
        <v>87375</v>
      </c>
      <c r="I47" s="7">
        <f t="shared" si="47"/>
        <v>99750</v>
      </c>
      <c r="K47" s="7">
        <f t="shared" si="49"/>
        <v>92775</v>
      </c>
      <c r="M47" s="7">
        <f t="shared" si="51"/>
        <v>91601</v>
      </c>
      <c r="O47" s="7">
        <f t="shared" si="53"/>
        <v>91176</v>
      </c>
      <c r="P47" s="7"/>
      <c r="Q47" s="7"/>
      <c r="S47" s="7">
        <f t="shared" si="55"/>
        <v>88335</v>
      </c>
      <c r="T47" s="56"/>
      <c r="U47" s="7">
        <f t="shared" si="55"/>
        <v>190800</v>
      </c>
      <c r="V47" s="7">
        <f t="shared" si="55"/>
        <v>183300</v>
      </c>
      <c r="W47" s="7">
        <f t="shared" si="37"/>
        <v>168446</v>
      </c>
      <c r="X47" s="7">
        <f t="shared" si="38"/>
        <v>158430</v>
      </c>
      <c r="Y47" s="7">
        <f t="shared" si="39"/>
        <v>162473</v>
      </c>
      <c r="Z47" s="7">
        <f t="shared" si="40"/>
        <v>155147</v>
      </c>
      <c r="AA47" s="7">
        <f t="shared" si="39"/>
        <v>168569</v>
      </c>
      <c r="AB47" s="7">
        <f t="shared" si="40"/>
        <v>187103</v>
      </c>
      <c r="AC47" s="7">
        <f t="shared" si="41"/>
        <v>162613</v>
      </c>
      <c r="AD47" s="7">
        <f t="shared" si="42"/>
        <v>153255</v>
      </c>
    </row>
    <row r="48" spans="1:30" s="5" customFormat="1" ht="18.75" x14ac:dyDescent="0.25">
      <c r="A48" s="30">
        <v>56340</v>
      </c>
      <c r="B48" s="31">
        <v>31</v>
      </c>
      <c r="C48" s="31"/>
      <c r="E48" s="7">
        <f>E12-27000</f>
        <v>1500000</v>
      </c>
      <c r="G48" s="7">
        <f>G12-27000</f>
        <v>1500000</v>
      </c>
      <c r="I48" s="7">
        <f>I12-27000</f>
        <v>1500000</v>
      </c>
      <c r="K48" s="7">
        <f>K12-27000</f>
        <v>1500000</v>
      </c>
      <c r="M48" s="7">
        <f>M12-27000</f>
        <v>1500000</v>
      </c>
      <c r="O48" s="7">
        <f>O12-27000</f>
        <v>1500000</v>
      </c>
      <c r="P48" s="7"/>
      <c r="Q48" s="7"/>
      <c r="S48" s="7">
        <f>S12-27000</f>
        <v>1500000</v>
      </c>
      <c r="T48" s="56"/>
      <c r="U48" s="7">
        <f t="shared" ref="U48" si="57">U47</f>
        <v>190800</v>
      </c>
      <c r="V48" s="7">
        <f t="shared" si="55"/>
        <v>183300</v>
      </c>
      <c r="W48" s="7">
        <f t="shared" si="37"/>
        <v>168446</v>
      </c>
      <c r="X48" s="7">
        <f t="shared" si="38"/>
        <v>158430</v>
      </c>
      <c r="Y48" s="7">
        <f t="shared" si="39"/>
        <v>162473</v>
      </c>
      <c r="Z48" s="7">
        <f t="shared" si="40"/>
        <v>155147</v>
      </c>
      <c r="AA48" s="7">
        <f t="shared" si="39"/>
        <v>168569</v>
      </c>
      <c r="AB48" s="7">
        <f t="shared" si="40"/>
        <v>187103</v>
      </c>
      <c r="AC48" s="7">
        <f t="shared" si="41"/>
        <v>162613</v>
      </c>
      <c r="AD48" s="7">
        <f t="shared" si="42"/>
        <v>153255</v>
      </c>
    </row>
    <row r="49" spans="1:30" s="5" customFormat="1" ht="18.75" x14ac:dyDescent="0.25">
      <c r="A49" s="30">
        <v>56705</v>
      </c>
      <c r="B49" s="31">
        <v>32</v>
      </c>
      <c r="C49" s="31"/>
      <c r="T49" s="55"/>
      <c r="U49" s="7">
        <f t="shared" ref="U49" si="58">U48</f>
        <v>190800</v>
      </c>
      <c r="V49" s="7">
        <f t="shared" si="55"/>
        <v>183300</v>
      </c>
      <c r="W49" s="7">
        <f t="shared" si="37"/>
        <v>168446</v>
      </c>
      <c r="X49" s="7">
        <f t="shared" si="38"/>
        <v>158430</v>
      </c>
      <c r="Y49" s="7">
        <f t="shared" si="39"/>
        <v>162473</v>
      </c>
      <c r="Z49" s="7">
        <f t="shared" si="40"/>
        <v>155147</v>
      </c>
      <c r="AA49" s="7">
        <f t="shared" si="39"/>
        <v>168569</v>
      </c>
      <c r="AB49" s="7">
        <f t="shared" si="40"/>
        <v>187103</v>
      </c>
      <c r="AC49" s="7">
        <f t="shared" si="41"/>
        <v>162613</v>
      </c>
      <c r="AD49" s="7">
        <f t="shared" si="42"/>
        <v>153255</v>
      </c>
    </row>
    <row r="50" spans="1:30" s="5" customFormat="1" ht="18.75" x14ac:dyDescent="0.25">
      <c r="A50" s="30">
        <v>57071</v>
      </c>
      <c r="B50" s="31">
        <v>33</v>
      </c>
      <c r="C50" s="31"/>
      <c r="T50" s="55"/>
      <c r="U50" s="7">
        <f t="shared" ref="U50" si="59">U49</f>
        <v>190800</v>
      </c>
      <c r="V50" s="7">
        <f t="shared" si="55"/>
        <v>183300</v>
      </c>
      <c r="W50" s="7">
        <f t="shared" si="37"/>
        <v>168446</v>
      </c>
      <c r="X50" s="7">
        <f t="shared" si="38"/>
        <v>158430</v>
      </c>
      <c r="Y50" s="7">
        <f t="shared" si="39"/>
        <v>162473</v>
      </c>
      <c r="Z50" s="7">
        <f t="shared" si="40"/>
        <v>155147</v>
      </c>
      <c r="AA50" s="7">
        <f t="shared" si="39"/>
        <v>168569</v>
      </c>
      <c r="AB50" s="7">
        <f t="shared" si="40"/>
        <v>187103</v>
      </c>
      <c r="AC50" s="7">
        <f t="shared" si="41"/>
        <v>162613</v>
      </c>
      <c r="AD50" s="7">
        <f t="shared" si="42"/>
        <v>153255</v>
      </c>
    </row>
    <row r="51" spans="1:30" s="5" customFormat="1" ht="18.75" x14ac:dyDescent="0.25">
      <c r="A51" s="30">
        <v>57436</v>
      </c>
      <c r="B51" s="31">
        <v>34</v>
      </c>
      <c r="C51" s="31"/>
      <c r="T51" s="55"/>
      <c r="U51" s="7">
        <f t="shared" ref="U51" si="60">U50</f>
        <v>190800</v>
      </c>
      <c r="V51" s="7">
        <f t="shared" si="55"/>
        <v>183300</v>
      </c>
      <c r="W51" s="7">
        <f t="shared" si="37"/>
        <v>168446</v>
      </c>
      <c r="X51" s="7">
        <f t="shared" si="38"/>
        <v>158430</v>
      </c>
      <c r="Y51" s="7">
        <f t="shared" si="39"/>
        <v>162473</v>
      </c>
      <c r="Z51" s="7">
        <f t="shared" si="40"/>
        <v>155147</v>
      </c>
      <c r="AA51" s="7">
        <f t="shared" si="39"/>
        <v>168569</v>
      </c>
      <c r="AB51" s="7">
        <f t="shared" si="40"/>
        <v>187103</v>
      </c>
      <c r="AC51" s="7">
        <f t="shared" si="41"/>
        <v>162613</v>
      </c>
      <c r="AD51" s="7">
        <f t="shared" si="42"/>
        <v>153255</v>
      </c>
    </row>
    <row r="52" spans="1:30" s="5" customFormat="1" ht="18.75" x14ac:dyDescent="0.25">
      <c r="A52" s="30">
        <v>57801</v>
      </c>
      <c r="B52" s="31">
        <v>35</v>
      </c>
      <c r="C52" s="31"/>
      <c r="T52" s="55"/>
      <c r="U52" s="7">
        <f t="shared" ref="U52" si="61">U51</f>
        <v>190800</v>
      </c>
      <c r="V52" s="7">
        <f t="shared" si="55"/>
        <v>183300</v>
      </c>
      <c r="W52" s="7">
        <f t="shared" si="37"/>
        <v>168446</v>
      </c>
      <c r="X52" s="7">
        <f t="shared" si="38"/>
        <v>158430</v>
      </c>
      <c r="Y52" s="7">
        <f t="shared" si="39"/>
        <v>162473</v>
      </c>
      <c r="Z52" s="7">
        <f t="shared" si="40"/>
        <v>155147</v>
      </c>
      <c r="AA52" s="7">
        <f t="shared" si="39"/>
        <v>168569</v>
      </c>
      <c r="AB52" s="7">
        <f t="shared" si="40"/>
        <v>187103</v>
      </c>
      <c r="AC52" s="7">
        <f t="shared" si="41"/>
        <v>162613</v>
      </c>
      <c r="AD52" s="7">
        <f t="shared" si="42"/>
        <v>153255</v>
      </c>
    </row>
    <row r="53" spans="1:30" s="5" customFormat="1" ht="18.75" x14ac:dyDescent="0.25">
      <c r="A53" s="30">
        <v>58166</v>
      </c>
      <c r="B53" s="31">
        <v>36</v>
      </c>
      <c r="C53" s="31"/>
      <c r="T53" s="55"/>
      <c r="U53" s="7">
        <f>1.05*(U12-27000)</f>
        <v>1575000</v>
      </c>
      <c r="V53" s="7">
        <f t="shared" si="55"/>
        <v>183300</v>
      </c>
      <c r="W53" s="7">
        <f>W12-26523</f>
        <v>1500000</v>
      </c>
      <c r="X53" s="7">
        <f t="shared" si="38"/>
        <v>158430</v>
      </c>
      <c r="Y53" s="7">
        <f>Y12-27000</f>
        <v>1500000</v>
      </c>
      <c r="Z53" s="7">
        <f t="shared" si="40"/>
        <v>155147</v>
      </c>
      <c r="AA53" s="7">
        <f>AA12-27000</f>
        <v>1500000</v>
      </c>
      <c r="AB53" s="7">
        <f>AB12-27000</f>
        <v>1500000</v>
      </c>
      <c r="AC53" s="7">
        <f>AC12-27000</f>
        <v>1500000</v>
      </c>
      <c r="AD53" s="7">
        <f t="shared" si="42"/>
        <v>153255</v>
      </c>
    </row>
    <row r="54" spans="1:30" s="5" customFormat="1" ht="18.75" x14ac:dyDescent="0.25">
      <c r="A54" s="30">
        <v>58532</v>
      </c>
      <c r="B54" s="31">
        <v>37</v>
      </c>
      <c r="C54" s="31"/>
      <c r="T54" s="55"/>
      <c r="V54" s="7">
        <f t="shared" ref="V54:V57" si="62">V53</f>
        <v>183300</v>
      </c>
      <c r="X54" s="7">
        <f t="shared" si="38"/>
        <v>158430</v>
      </c>
      <c r="Z54" s="7">
        <f t="shared" si="40"/>
        <v>155147</v>
      </c>
      <c r="AB54" s="7"/>
      <c r="AD54" s="7">
        <f t="shared" si="42"/>
        <v>153255</v>
      </c>
    </row>
    <row r="55" spans="1:30" s="5" customFormat="1" ht="18.75" x14ac:dyDescent="0.25">
      <c r="A55" s="30">
        <v>58897</v>
      </c>
      <c r="B55" s="31">
        <v>38</v>
      </c>
      <c r="C55" s="31"/>
      <c r="T55" s="55"/>
      <c r="V55" s="7">
        <f t="shared" si="62"/>
        <v>183300</v>
      </c>
      <c r="X55" s="7">
        <f t="shared" si="38"/>
        <v>158430</v>
      </c>
      <c r="Z55" s="7">
        <f t="shared" si="40"/>
        <v>155147</v>
      </c>
      <c r="AB55" s="7"/>
      <c r="AD55" s="7">
        <f t="shared" si="42"/>
        <v>153255</v>
      </c>
    </row>
    <row r="56" spans="1:30" s="5" customFormat="1" ht="18.75" x14ac:dyDescent="0.25">
      <c r="A56" s="30">
        <v>59262</v>
      </c>
      <c r="B56" s="31">
        <v>39</v>
      </c>
      <c r="C56" s="31"/>
      <c r="T56" s="55"/>
      <c r="V56" s="7">
        <f t="shared" si="62"/>
        <v>183300</v>
      </c>
      <c r="X56" s="7">
        <f t="shared" si="38"/>
        <v>158430</v>
      </c>
      <c r="Z56" s="7">
        <f t="shared" si="40"/>
        <v>155147</v>
      </c>
      <c r="AB56" s="7"/>
      <c r="AD56" s="7">
        <f t="shared" si="42"/>
        <v>153255</v>
      </c>
    </row>
    <row r="57" spans="1:30" s="5" customFormat="1" ht="18.75" x14ac:dyDescent="0.25">
      <c r="A57" s="30">
        <v>59627</v>
      </c>
      <c r="B57" s="31">
        <v>40</v>
      </c>
      <c r="C57" s="31"/>
      <c r="T57" s="55"/>
      <c r="V57" s="7">
        <f t="shared" si="62"/>
        <v>183300</v>
      </c>
      <c r="X57" s="7">
        <f t="shared" si="38"/>
        <v>158430</v>
      </c>
      <c r="Z57" s="7">
        <f t="shared" si="40"/>
        <v>155147</v>
      </c>
      <c r="AB57" s="7"/>
      <c r="AD57" s="7">
        <f t="shared" si="42"/>
        <v>153255</v>
      </c>
    </row>
    <row r="58" spans="1:30" s="5" customFormat="1" ht="18.75" x14ac:dyDescent="0.25">
      <c r="A58" s="30">
        <v>59993</v>
      </c>
      <c r="B58" s="31">
        <v>41</v>
      </c>
      <c r="C58" s="31"/>
      <c r="T58" s="55"/>
      <c r="V58" s="7">
        <f>1.05*(V12-27000)</f>
        <v>1575000</v>
      </c>
      <c r="X58" s="7">
        <f>X12-26523</f>
        <v>1500000</v>
      </c>
      <c r="Z58" s="7">
        <f>Z12-27000</f>
        <v>1500000</v>
      </c>
      <c r="AB58" s="7"/>
      <c r="AD58" s="7">
        <f>AD12-27000</f>
        <v>1500000</v>
      </c>
    </row>
  </sheetData>
  <sheetProtection selectLockedCells="1"/>
  <mergeCells count="28">
    <mergeCell ref="AA2:AB2"/>
    <mergeCell ref="AA3:AB3"/>
    <mergeCell ref="U2:V2"/>
    <mergeCell ref="D2:E2"/>
    <mergeCell ref="U3:V3"/>
    <mergeCell ref="D3:E3"/>
    <mergeCell ref="R2:S2"/>
    <mergeCell ref="R3:S3"/>
    <mergeCell ref="P2:Q2"/>
    <mergeCell ref="P3:Q3"/>
    <mergeCell ref="F2:G2"/>
    <mergeCell ref="F3:G3"/>
    <mergeCell ref="U4:AD4"/>
    <mergeCell ref="D4:S4"/>
    <mergeCell ref="AC2:AD2"/>
    <mergeCell ref="AC3:AD3"/>
    <mergeCell ref="W2:X2"/>
    <mergeCell ref="W3:X3"/>
    <mergeCell ref="L2:M2"/>
    <mergeCell ref="Y2:Z2"/>
    <mergeCell ref="L3:M3"/>
    <mergeCell ref="Y3:Z3"/>
    <mergeCell ref="N2:O2"/>
    <mergeCell ref="N3:O3"/>
    <mergeCell ref="H2:I2"/>
    <mergeCell ref="H3:I3"/>
    <mergeCell ref="J2:K2"/>
    <mergeCell ref="J3:K3"/>
  </mergeCells>
  <conditionalFormatting sqref="D15:T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AD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2:E2" r:id="rId1" display="LIC Jeevan Akshay VII" xr:uid="{749DA28A-F4F3-469A-9DF1-F965DD33252E}"/>
    <hyperlink ref="F2:G2" r:id="rId2" display="LIC Saral Pension " xr:uid="{404C80D5-1BFD-4617-A042-C5E6F031A8D0}"/>
    <hyperlink ref="C2" r:id="rId3" xr:uid="{6A26C7DB-80A2-4FDF-A45D-2C138CD6EA41}"/>
    <hyperlink ref="U2:V2" r:id="rId4" display="LIC Jeevan Shanti" xr:uid="{1BA70A70-0422-4CF2-8606-ECBC006CE82D}"/>
    <hyperlink ref="H2:I2" r:id="rId5" display="HDFC Life New Immediate Annuity Plan" xr:uid="{1C3A5682-4A52-44E5-B65B-A72562B6E6FE}"/>
    <hyperlink ref="J2:K2" r:id="rId6" display="HDFC Life Pension Guaranteed Plan" xr:uid="{5BB5F92F-C92F-424D-B165-F1E2102BB022}"/>
    <hyperlink ref="W2:X2" r:id="rId7" display="HDFC Life Pension Guaranteed Plan" xr:uid="{0516C4D2-DB63-4F43-8190-435005BDF959}"/>
    <hyperlink ref="Y2:Z2" r:id="rId8" display="ICICI Pru Guaranteed Pension Plan" xr:uid="{BBC5AA86-D618-420D-98A2-A955B58C6BCF}"/>
    <hyperlink ref="L2:M2" r:id="rId9" display="ICICI Pru Guaranteed Pension Plan" xr:uid="{E5ADB86F-5FEE-4E8F-9022-4C8DF57E9155}"/>
    <hyperlink ref="N2:O2" r:id="rId10" display="PNB MetLife Immediate Annuity Plan" xr:uid="{5930ED0A-919F-456B-A0EF-09E88EB5144A}"/>
    <hyperlink ref="AC2:AD2" r:id="rId11" display="Tata AIA Smart Annuity Plan" xr:uid="{D38FB36C-7141-4760-BF2B-F8952F1A85B9}"/>
    <hyperlink ref="R2:S2" r:id="rId12" display="Tata AIA Smart Annuity Plan" xr:uid="{7F5B4A32-FE8C-47C9-822C-B27E607EB722}"/>
    <hyperlink ref="P2:Q2" r:id="rId13" display="Tata AIA Fortune Guarantee Pension" xr:uid="{CB2F0AC1-7702-4F2B-91F7-90B67863E2ED}"/>
    <hyperlink ref="AA2:AB2" r:id="rId14" display="Tata AIA Fortune Guarantee Pension" xr:uid="{0F728B06-DE1C-4C99-BB2D-3A63B493C1EE}"/>
  </hyperlinks>
  <pageMargins left="0.7" right="0.7" top="0.75" bottom="0.75" header="0.3" footer="0.3"/>
  <pageSetup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E219-0BBA-4437-83B2-B8B197475C38}">
  <dimension ref="B1:AD66"/>
  <sheetViews>
    <sheetView tabSelected="1" topLeftCell="D1" zoomScale="85" zoomScaleNormal="85" workbookViewId="0">
      <selection activeCell="D3" sqref="D3"/>
    </sheetView>
  </sheetViews>
  <sheetFormatPr defaultColWidth="11.02734375" defaultRowHeight="15" x14ac:dyDescent="0.2"/>
  <cols>
    <col min="1" max="1" width="16.54296875" bestFit="1" customWidth="1"/>
    <col min="2" max="2" width="50.84765625" bestFit="1" customWidth="1"/>
    <col min="3" max="3" width="71.296875" bestFit="1" customWidth="1"/>
    <col min="4" max="4" width="22.328125" bestFit="1" customWidth="1"/>
    <col min="5" max="5" width="13.1796875" bestFit="1" customWidth="1"/>
    <col min="6" max="6" width="18.5625" bestFit="1" customWidth="1"/>
    <col min="7" max="7" width="10.625" bestFit="1" customWidth="1"/>
    <col min="8" max="8" width="38.875" bestFit="1" customWidth="1"/>
    <col min="9" max="9" width="11.97265625" bestFit="1" customWidth="1"/>
    <col min="10" max="10" width="8.7421875" bestFit="1" customWidth="1"/>
    <col min="11" max="11" width="10.625" bestFit="1" customWidth="1"/>
    <col min="12" max="12" width="34.4375" bestFit="1" customWidth="1"/>
    <col min="13" max="13" width="35.6484375" bestFit="1" customWidth="1"/>
    <col min="14" max="14" width="36.72265625" bestFit="1" customWidth="1"/>
    <col min="15" max="15" width="9.953125" bestFit="1" customWidth="1"/>
    <col min="16" max="16" width="36.58984375" bestFit="1" customWidth="1"/>
    <col min="18" max="18" width="28.65234375" bestFit="1" customWidth="1"/>
    <col min="21" max="21" width="18.0234375" bestFit="1" customWidth="1"/>
    <col min="22" max="22" width="12.5078125" bestFit="1" customWidth="1"/>
    <col min="23" max="23" width="35.6484375" bestFit="1" customWidth="1"/>
    <col min="24" max="24" width="12.23828125" bestFit="1" customWidth="1"/>
    <col min="25" max="25" width="34.4375" bestFit="1" customWidth="1"/>
    <col min="26" max="26" width="35.6484375" bestFit="1" customWidth="1"/>
    <col min="27" max="27" width="36.58984375" bestFit="1" customWidth="1"/>
    <col min="28" max="28" width="11.8359375" bestFit="1" customWidth="1"/>
    <col min="29" max="29" width="28.65234375" bestFit="1" customWidth="1"/>
    <col min="30" max="30" width="11.8359375" bestFit="1" customWidth="1"/>
  </cols>
  <sheetData>
    <row r="1" spans="2:20" ht="18.75" x14ac:dyDescent="0.2">
      <c r="B1" s="58" t="s">
        <v>61</v>
      </c>
      <c r="C1" s="58" t="s">
        <v>62</v>
      </c>
      <c r="D1" s="58" t="s">
        <v>63</v>
      </c>
      <c r="E1" s="58" t="s">
        <v>42</v>
      </c>
      <c r="I1" s="77"/>
      <c r="J1" s="3"/>
    </row>
    <row r="2" spans="2:20" ht="18.75" x14ac:dyDescent="0.2">
      <c r="B2" s="58" t="s">
        <v>2</v>
      </c>
      <c r="C2" s="58"/>
      <c r="D2" s="78">
        <v>111000</v>
      </c>
      <c r="E2" s="79">
        <v>7.6560000000000003E-2</v>
      </c>
      <c r="F2" s="80">
        <f>(D2-D10)/D10</f>
        <v>0.25530110262934691</v>
      </c>
      <c r="I2" s="77"/>
      <c r="J2" s="3"/>
    </row>
    <row r="3" spans="2:20" ht="19.5" x14ac:dyDescent="0.25">
      <c r="B3" s="57" t="s">
        <v>30</v>
      </c>
      <c r="C3" s="58" t="s">
        <v>33</v>
      </c>
      <c r="D3" s="59">
        <v>109050</v>
      </c>
      <c r="E3" s="64">
        <v>7.0069999999999993E-2</v>
      </c>
      <c r="F3">
        <f>(D3-D10)/D10</f>
        <v>0.23324851569126379</v>
      </c>
      <c r="I3" s="77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9.5" x14ac:dyDescent="0.25">
      <c r="B4" s="57" t="s">
        <v>1</v>
      </c>
      <c r="C4" s="58" t="s">
        <v>33</v>
      </c>
      <c r="D4" s="59">
        <v>99000</v>
      </c>
      <c r="E4" s="64">
        <v>6.3469999999999999E-2</v>
      </c>
      <c r="I4" s="77"/>
      <c r="J4" s="3"/>
    </row>
    <row r="5" spans="2:20" ht="19.5" x14ac:dyDescent="0.25">
      <c r="B5" s="57" t="s">
        <v>31</v>
      </c>
      <c r="C5" s="58" t="s">
        <v>33</v>
      </c>
      <c r="D5" s="59">
        <v>93738</v>
      </c>
      <c r="E5" s="64">
        <v>6.0080000000000001E-2</v>
      </c>
      <c r="I5" s="77"/>
      <c r="J5" s="3"/>
    </row>
    <row r="6" spans="2:20" ht="19.5" x14ac:dyDescent="0.25">
      <c r="B6" s="57" t="s">
        <v>57</v>
      </c>
      <c r="C6" s="58" t="s">
        <v>33</v>
      </c>
      <c r="D6" s="59">
        <v>93577</v>
      </c>
      <c r="E6" s="64">
        <v>5.9906169772148132E-2</v>
      </c>
      <c r="I6" s="77"/>
      <c r="J6" s="3"/>
    </row>
    <row r="7" spans="2:20" ht="19.5" x14ac:dyDescent="0.25">
      <c r="B7" s="57" t="s">
        <v>38</v>
      </c>
      <c r="C7" s="58" t="s">
        <v>33</v>
      </c>
      <c r="D7" s="59">
        <v>92732</v>
      </c>
      <c r="E7" s="64">
        <v>5.935162007808685E-2</v>
      </c>
      <c r="I7" s="77"/>
      <c r="J7" s="3"/>
    </row>
    <row r="8" spans="2:20" ht="19.5" x14ac:dyDescent="0.25">
      <c r="B8" s="57" t="s">
        <v>35</v>
      </c>
      <c r="C8" s="58" t="s">
        <v>33</v>
      </c>
      <c r="D8" s="59">
        <v>91702</v>
      </c>
      <c r="E8" s="64">
        <v>5.8675774931907662E-2</v>
      </c>
      <c r="I8" s="77"/>
      <c r="J8" s="3"/>
    </row>
    <row r="9" spans="2:20" ht="19.5" x14ac:dyDescent="0.25">
      <c r="B9" s="57" t="s">
        <v>39</v>
      </c>
      <c r="C9" s="58" t="s">
        <v>33</v>
      </c>
      <c r="D9" s="59">
        <v>89275</v>
      </c>
      <c r="E9" s="64">
        <v>5.7083740830421462E-2</v>
      </c>
      <c r="I9" s="77"/>
      <c r="J9" s="3"/>
    </row>
    <row r="10" spans="2:20" ht="19.5" x14ac:dyDescent="0.25">
      <c r="B10" s="57" t="s">
        <v>58</v>
      </c>
      <c r="C10" s="58" t="s">
        <v>33</v>
      </c>
      <c r="D10" s="59">
        <v>88425</v>
      </c>
      <c r="E10" s="64">
        <v>5.6529999999999997E-2</v>
      </c>
      <c r="I10" s="77"/>
      <c r="J10" s="3"/>
    </row>
    <row r="11" spans="2:20" ht="18.75" x14ac:dyDescent="0.25">
      <c r="E11" s="5"/>
      <c r="I11" s="77"/>
      <c r="J11" s="3"/>
    </row>
    <row r="12" spans="2:20" ht="18.75" x14ac:dyDescent="0.25">
      <c r="E12" s="5"/>
      <c r="I12" s="77"/>
      <c r="J12" s="3"/>
    </row>
    <row r="13" spans="2:20" ht="18.75" x14ac:dyDescent="0.2">
      <c r="B13" s="58" t="s">
        <v>61</v>
      </c>
      <c r="C13" s="58" t="s">
        <v>62</v>
      </c>
      <c r="D13" s="58" t="s">
        <v>63</v>
      </c>
      <c r="E13" s="58" t="s">
        <v>42</v>
      </c>
      <c r="I13" s="77"/>
      <c r="J13" s="3"/>
    </row>
    <row r="14" spans="2:20" ht="19.5" x14ac:dyDescent="0.25">
      <c r="B14" s="57" t="s">
        <v>30</v>
      </c>
      <c r="C14" s="58" t="s">
        <v>27</v>
      </c>
      <c r="D14" s="59">
        <v>99750</v>
      </c>
      <c r="E14" s="64">
        <v>6.4380000000000007E-2</v>
      </c>
      <c r="F14" s="80">
        <f>(D14-D20)/D20</f>
        <v>0.14163090128755365</v>
      </c>
      <c r="I14" s="77"/>
      <c r="J14" s="3"/>
    </row>
    <row r="15" spans="2:20" ht="19.5" x14ac:dyDescent="0.25">
      <c r="B15" s="57" t="s">
        <v>1</v>
      </c>
      <c r="C15" s="58" t="s">
        <v>27</v>
      </c>
      <c r="D15" s="59">
        <v>97950</v>
      </c>
      <c r="E15" s="64">
        <v>6.3189999999999996E-2</v>
      </c>
      <c r="I15" s="77"/>
      <c r="J15" s="3"/>
    </row>
    <row r="16" spans="2:20" ht="19.5" x14ac:dyDescent="0.25">
      <c r="B16" s="57" t="s">
        <v>31</v>
      </c>
      <c r="C16" s="58" t="s">
        <v>27</v>
      </c>
      <c r="D16" s="59">
        <v>92775</v>
      </c>
      <c r="E16" s="64">
        <v>5.9810000000000002E-2</v>
      </c>
      <c r="I16" s="77"/>
      <c r="J16" s="3"/>
    </row>
    <row r="17" spans="2:30" ht="19.5" x14ac:dyDescent="0.25">
      <c r="B17" s="57" t="s">
        <v>35</v>
      </c>
      <c r="C17" s="58" t="s">
        <v>27</v>
      </c>
      <c r="D17" s="59">
        <v>91601</v>
      </c>
      <c r="E17" s="64">
        <v>5.901E-2</v>
      </c>
      <c r="I17" s="77"/>
      <c r="J17" s="3"/>
    </row>
    <row r="18" spans="2:30" ht="19.5" x14ac:dyDescent="0.25">
      <c r="B18" s="57" t="s">
        <v>38</v>
      </c>
      <c r="C18" s="58" t="s">
        <v>27</v>
      </c>
      <c r="D18" s="59">
        <v>91176</v>
      </c>
      <c r="E18" s="64">
        <v>5.8740000000000001E-2</v>
      </c>
      <c r="I18" s="77"/>
      <c r="J18" s="3"/>
    </row>
    <row r="19" spans="2:30" ht="19.5" x14ac:dyDescent="0.25">
      <c r="B19" s="57" t="s">
        <v>39</v>
      </c>
      <c r="C19" s="58" t="s">
        <v>27</v>
      </c>
      <c r="D19" s="59">
        <v>88335</v>
      </c>
      <c r="E19" s="64">
        <v>5.6869999999999997E-2</v>
      </c>
      <c r="I19" s="77"/>
      <c r="J19" s="3"/>
    </row>
    <row r="20" spans="2:30" ht="19.5" x14ac:dyDescent="0.25">
      <c r="B20" s="57" t="s">
        <v>58</v>
      </c>
      <c r="C20" s="58" t="s">
        <v>27</v>
      </c>
      <c r="D20" s="59">
        <v>87375</v>
      </c>
      <c r="E20" s="64">
        <v>5.6239999999999998E-2</v>
      </c>
    </row>
    <row r="21" spans="2:30" ht="19.5" x14ac:dyDescent="0.2">
      <c r="B21" s="57" t="s">
        <v>57</v>
      </c>
      <c r="C21" s="60"/>
      <c r="D21" s="60"/>
      <c r="E21" s="60"/>
    </row>
    <row r="25" spans="2:30" x14ac:dyDescent="0.2">
      <c r="C25" s="77"/>
      <c r="D25" s="77"/>
      <c r="E25" s="77"/>
      <c r="F25" s="77"/>
      <c r="G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2:30" x14ac:dyDescent="0.2">
      <c r="C26" s="3"/>
      <c r="D26" s="3"/>
      <c r="E26" s="3"/>
      <c r="F26" s="3"/>
      <c r="G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66" spans="3:4" x14ac:dyDescent="0.2">
      <c r="C66" s="77">
        <v>153255</v>
      </c>
      <c r="D66" s="3">
        <v>4.3913218379020694E-2</v>
      </c>
    </row>
  </sheetData>
  <sortState xmlns:xlrd2="http://schemas.microsoft.com/office/spreadsheetml/2017/richdata2" ref="B14:E21">
    <sortCondition descending="1" ref="D14:D21"/>
  </sortState>
  <conditionalFormatting sqref="E3:E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E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4" r:id="rId1" xr:uid="{0B1044A7-EF60-48E5-ACA6-EE6E971D6B41}"/>
    <hyperlink ref="B10" r:id="rId2" xr:uid="{AEFC72E5-B312-4E8F-82AB-4ECE90688F03}"/>
    <hyperlink ref="B3" r:id="rId3" xr:uid="{3C053CF3-FB4C-4DDA-A484-46DDD28737F1}"/>
    <hyperlink ref="B5" r:id="rId4" xr:uid="{C42C1F93-FD6C-4DB1-B3AC-C0E6DA797B85}"/>
    <hyperlink ref="B8" r:id="rId5" xr:uid="{A3CD5324-74DF-4DBF-90A2-1AED9693A594}"/>
    <hyperlink ref="B7" r:id="rId6" xr:uid="{EB647944-37AC-4687-83E3-8819614559D9}"/>
    <hyperlink ref="B9" r:id="rId7" xr:uid="{5B2EDDFA-AA4C-4823-BEE5-043078A4C846}"/>
    <hyperlink ref="B6" r:id="rId8" xr:uid="{291D53C7-C356-4843-97D8-363E1C03364C}"/>
    <hyperlink ref="B15" r:id="rId9" xr:uid="{D6F28166-043B-4526-AAE8-02B7FE1B8E0B}"/>
    <hyperlink ref="B20" r:id="rId10" xr:uid="{55F14FEC-8AC2-4BFA-B87D-1968688C69D6}"/>
    <hyperlink ref="B14" r:id="rId11" xr:uid="{9EDFDF5F-08C9-4250-940B-3FF7D7004F79}"/>
    <hyperlink ref="B16" r:id="rId12" xr:uid="{692A5CB2-9F19-4E2F-A6FE-BC1960A63B61}"/>
    <hyperlink ref="B17" r:id="rId13" xr:uid="{66597862-E9CF-494E-A157-CED84BB0979F}"/>
    <hyperlink ref="B18" r:id="rId14" xr:uid="{DF39E501-B9B8-4709-AF27-9ECF7D5B4887}"/>
    <hyperlink ref="B19" r:id="rId15" xr:uid="{ED90DA98-9702-4A1F-9B30-6BCC83E68997}"/>
    <hyperlink ref="B21" r:id="rId16" xr:uid="{4DCA643A-5676-4A92-B5D8-134C6C71D8D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C55A9-2FB5-4F05-8696-614D3949701A}">
  <dimension ref="B1:N18"/>
  <sheetViews>
    <sheetView zoomScale="145" zoomScaleNormal="145" workbookViewId="0">
      <selection activeCell="D16" sqref="D16"/>
    </sheetView>
  </sheetViews>
  <sheetFormatPr defaultColWidth="60.53515625" defaultRowHeight="21" customHeight="1" x14ac:dyDescent="0.2"/>
  <cols>
    <col min="1" max="1" width="33.359375" customWidth="1"/>
    <col min="2" max="2" width="46.2734375" bestFit="1" customWidth="1"/>
    <col min="3" max="3" width="55.69140625" bestFit="1" customWidth="1"/>
    <col min="4" max="4" width="14.52734375" bestFit="1" customWidth="1"/>
    <col min="5" max="5" width="9.68359375" bestFit="1" customWidth="1"/>
    <col min="6" max="6" width="12.9140625" customWidth="1"/>
    <col min="7" max="7" width="30.40234375" customWidth="1"/>
    <col min="8" max="8" width="10.625" bestFit="1" customWidth="1"/>
    <col min="9" max="9" width="18.4296875" customWidth="1"/>
  </cols>
  <sheetData>
    <row r="1" spans="2:14" ht="35.25" x14ac:dyDescent="0.25">
      <c r="B1" s="58" t="s">
        <v>61</v>
      </c>
      <c r="C1" s="58" t="s">
        <v>62</v>
      </c>
      <c r="D1" s="58" t="s">
        <v>63</v>
      </c>
      <c r="E1" s="58" t="s">
        <v>42</v>
      </c>
      <c r="H1" s="77"/>
      <c r="I1" s="3"/>
    </row>
    <row r="2" spans="2:14" ht="21" customHeight="1" x14ac:dyDescent="0.25">
      <c r="B2" s="57" t="s">
        <v>80</v>
      </c>
      <c r="C2" s="58" t="s">
        <v>33</v>
      </c>
      <c r="D2" s="59">
        <v>190800</v>
      </c>
      <c r="E2" s="64">
        <v>6.0839999999999998E-2</v>
      </c>
      <c r="F2" s="80">
        <f>(D2-D7)/D7</f>
        <v>0.17434896875173106</v>
      </c>
      <c r="H2" s="77"/>
      <c r="I2" s="3"/>
      <c r="J2" s="3"/>
      <c r="K2" s="3"/>
      <c r="L2" s="3"/>
      <c r="M2" s="3"/>
      <c r="N2" s="3"/>
    </row>
    <row r="3" spans="2:14" ht="21" customHeight="1" x14ac:dyDescent="0.25">
      <c r="B3" s="57" t="s">
        <v>57</v>
      </c>
      <c r="C3" s="58" t="s">
        <v>65</v>
      </c>
      <c r="D3" s="59">
        <f>Comparison!AB14</f>
        <v>187103</v>
      </c>
      <c r="E3" s="64">
        <v>5.8229830861091611E-2</v>
      </c>
      <c r="H3" s="77"/>
      <c r="I3" s="3"/>
    </row>
    <row r="4" spans="2:14" ht="21" customHeight="1" x14ac:dyDescent="0.25">
      <c r="B4" s="57" t="s">
        <v>57</v>
      </c>
      <c r="C4" s="58" t="s">
        <v>64</v>
      </c>
      <c r="D4" s="59">
        <v>168569</v>
      </c>
      <c r="E4" s="64">
        <v>5.5419999999999997E-2</v>
      </c>
      <c r="H4" s="77"/>
      <c r="I4" s="3"/>
    </row>
    <row r="5" spans="2:14" ht="21" customHeight="1" x14ac:dyDescent="0.25">
      <c r="B5" s="57" t="s">
        <v>31</v>
      </c>
      <c r="C5" s="58" t="s">
        <v>33</v>
      </c>
      <c r="D5" s="59">
        <v>168446</v>
      </c>
      <c r="E5" s="64">
        <v>5.5410000000000001E-2</v>
      </c>
      <c r="H5" s="77"/>
      <c r="I5" s="3"/>
    </row>
    <row r="6" spans="2:14" ht="21" customHeight="1" x14ac:dyDescent="0.25">
      <c r="B6" s="57" t="s">
        <v>39</v>
      </c>
      <c r="C6" s="58" t="s">
        <v>33</v>
      </c>
      <c r="D6" s="59">
        <f>Comparison!AC14</f>
        <v>162613</v>
      </c>
      <c r="E6" s="64">
        <v>5.3983536362648021E-2</v>
      </c>
      <c r="H6" s="77"/>
      <c r="I6" s="3"/>
    </row>
    <row r="7" spans="2:14" ht="21" customHeight="1" x14ac:dyDescent="0.25">
      <c r="B7" s="57" t="s">
        <v>35</v>
      </c>
      <c r="C7" s="58" t="s">
        <v>33</v>
      </c>
      <c r="D7" s="59">
        <v>162473</v>
      </c>
      <c r="E7" s="64">
        <v>5.3949999999999998E-2</v>
      </c>
      <c r="H7" s="77"/>
      <c r="I7" s="3"/>
    </row>
    <row r="8" spans="2:14" ht="21" customHeight="1" x14ac:dyDescent="0.25">
      <c r="B8" s="65"/>
      <c r="C8" s="61"/>
      <c r="D8" s="66"/>
      <c r="E8" s="67"/>
      <c r="H8" s="77"/>
      <c r="I8" s="3"/>
    </row>
    <row r="9" spans="2:14" ht="21" customHeight="1" x14ac:dyDescent="0.25">
      <c r="B9" s="65"/>
      <c r="C9" s="61"/>
      <c r="D9" s="66"/>
      <c r="E9" s="67"/>
      <c r="H9" s="77"/>
      <c r="I9" s="3"/>
    </row>
    <row r="10" spans="2:14" ht="21" customHeight="1" x14ac:dyDescent="0.25">
      <c r="E10" s="5"/>
    </row>
    <row r="11" spans="2:14" ht="35.25" x14ac:dyDescent="0.25">
      <c r="B11" s="62" t="s">
        <v>61</v>
      </c>
      <c r="C11" s="62" t="s">
        <v>62</v>
      </c>
      <c r="D11" s="62" t="s">
        <v>63</v>
      </c>
      <c r="E11" s="62" t="s">
        <v>42</v>
      </c>
    </row>
    <row r="12" spans="2:14" ht="21" customHeight="1" x14ac:dyDescent="0.25">
      <c r="B12" s="57" t="s">
        <v>0</v>
      </c>
      <c r="C12" s="58" t="s">
        <v>34</v>
      </c>
      <c r="D12" s="59">
        <v>183300</v>
      </c>
      <c r="E12" s="64">
        <v>5.2880000000000003E-2</v>
      </c>
      <c r="F12" s="80">
        <f>(D12-D15)/D15</f>
        <v>0.18146016358679187</v>
      </c>
    </row>
    <row r="13" spans="2:14" ht="21" customHeight="1" x14ac:dyDescent="0.25">
      <c r="B13" s="57" t="s">
        <v>39</v>
      </c>
      <c r="C13" s="58" t="s">
        <v>27</v>
      </c>
      <c r="D13" s="59">
        <v>162613</v>
      </c>
      <c r="E13" s="64">
        <v>4.3913218379020694E-2</v>
      </c>
    </row>
    <row r="14" spans="2:14" ht="21" customHeight="1" x14ac:dyDescent="0.25">
      <c r="B14" s="57" t="s">
        <v>31</v>
      </c>
      <c r="C14" s="58" t="s">
        <v>27</v>
      </c>
      <c r="D14" s="59">
        <v>158430</v>
      </c>
      <c r="E14" s="63">
        <v>4.5569999999999999E-2</v>
      </c>
    </row>
    <row r="15" spans="2:14" ht="21" customHeight="1" x14ac:dyDescent="0.25">
      <c r="B15" s="57" t="s">
        <v>35</v>
      </c>
      <c r="C15" s="58" t="s">
        <v>27</v>
      </c>
      <c r="D15" s="59">
        <v>155147</v>
      </c>
      <c r="E15" s="64">
        <v>4.4519612193107613E-2</v>
      </c>
    </row>
    <row r="16" spans="2:14" ht="21" customHeight="1" x14ac:dyDescent="0.2">
      <c r="D16" s="77"/>
    </row>
    <row r="18" spans="3:12" ht="21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>
        <v>4.3913218379020694E-2</v>
      </c>
    </row>
  </sheetData>
  <sortState xmlns:xlrd2="http://schemas.microsoft.com/office/spreadsheetml/2017/richdata2" ref="B12:E15">
    <sortCondition descending="1" ref="D12:D15"/>
  </sortState>
  <conditionalFormatting sqref="E12:E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E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2" r:id="rId1" display="LIC Jeevan Shanti" xr:uid="{FC42F307-9AB4-4E93-9A25-BDF313FE7672}"/>
    <hyperlink ref="B5" r:id="rId2" xr:uid="{651D47D1-10CE-4ACC-A24B-C62736419C3D}"/>
    <hyperlink ref="B7" r:id="rId3" xr:uid="{5C6904BA-CE76-4E88-8374-A844E008ED63}"/>
    <hyperlink ref="B6" r:id="rId4" xr:uid="{94452D98-531A-4E04-85B5-3CB80C63C448}"/>
    <hyperlink ref="B12" r:id="rId5" xr:uid="{2E43C7DC-B8BF-4A05-9678-71FAA1AB6E5A}"/>
    <hyperlink ref="B14" r:id="rId6" xr:uid="{4077A62B-CEE1-4E91-A8E5-CD37F7D5AD5B}"/>
    <hyperlink ref="B15" r:id="rId7" xr:uid="{B637F3B2-1D70-4EEE-AB78-0F4863F43E30}"/>
    <hyperlink ref="B13" r:id="rId8" xr:uid="{77C9D3B5-65C9-4B9F-9AD0-57A34A403B3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617B-441A-4D74-A550-48E1DA19F11E}">
  <dimension ref="B2:F7"/>
  <sheetViews>
    <sheetView zoomScale="280" zoomScaleNormal="280" workbookViewId="0">
      <selection activeCell="C5" sqref="C5"/>
    </sheetView>
  </sheetViews>
  <sheetFormatPr defaultRowHeight="15" x14ac:dyDescent="0.2"/>
  <cols>
    <col min="3" max="3" width="11.8359375" bestFit="1" customWidth="1"/>
    <col min="5" max="5" width="14.390625" bestFit="1" customWidth="1"/>
    <col min="6" max="6" width="10.89453125" bestFit="1" customWidth="1"/>
  </cols>
  <sheetData>
    <row r="2" spans="2:6" x14ac:dyDescent="0.2">
      <c r="B2" t="s">
        <v>66</v>
      </c>
      <c r="C2" s="68">
        <v>1500000</v>
      </c>
      <c r="E2" t="s">
        <v>68</v>
      </c>
      <c r="F2">
        <v>25</v>
      </c>
    </row>
    <row r="3" spans="2:6" x14ac:dyDescent="0.2">
      <c r="B3" t="s">
        <v>67</v>
      </c>
      <c r="C3" s="69">
        <v>0.08</v>
      </c>
      <c r="E3" t="s">
        <v>67</v>
      </c>
      <c r="F3" s="69">
        <v>5.5E-2</v>
      </c>
    </row>
    <row r="4" spans="2:6" x14ac:dyDescent="0.2">
      <c r="B4" t="s">
        <v>68</v>
      </c>
      <c r="C4">
        <v>10</v>
      </c>
      <c r="E4" t="s">
        <v>66</v>
      </c>
      <c r="F4" s="71">
        <f>C5</f>
        <v>3238387.4959091814</v>
      </c>
    </row>
    <row r="5" spans="2:6" x14ac:dyDescent="0.2">
      <c r="B5" s="72" t="s">
        <v>69</v>
      </c>
      <c r="C5" s="73">
        <f>FV(C3,C4,0,-C2,1)</f>
        <v>3238387.4959091814</v>
      </c>
      <c r="E5" s="72" t="s">
        <v>70</v>
      </c>
      <c r="F5" s="73">
        <f>PMT(F3,F2,-F4,F4,0)</f>
        <v>178111.31227500498</v>
      </c>
    </row>
    <row r="7" spans="2:6" x14ac:dyDescent="0.2">
      <c r="F7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Parameters</vt:lpstr>
      <vt:lpstr>Comparison</vt:lpstr>
      <vt:lpstr>Immediate</vt:lpstr>
      <vt:lpstr>Deferred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Chopra</dc:creator>
  <cp:lastModifiedBy>Amit Chopra</cp:lastModifiedBy>
  <dcterms:created xsi:type="dcterms:W3CDTF">2021-11-16T04:27:25Z</dcterms:created>
  <dcterms:modified xsi:type="dcterms:W3CDTF">2023-03-27T17:33:52Z</dcterms:modified>
</cp:coreProperties>
</file>